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lir\Documents\akce, přednášky (vč. demofarmy Janovice)\akce pro ZS ČR\ZS 2025\"/>
    </mc:Choice>
  </mc:AlternateContent>
  <xr:revisionPtr revIDLastSave="0" documentId="13_ncr:1_{47784A59-F5E9-4EE8-A5CF-DA5EA8CA50E0}" xr6:coauthVersionLast="47" xr6:coauthVersionMax="47" xr10:uidLastSave="{00000000-0000-0000-0000-000000000000}"/>
  <bookViews>
    <workbookView xWindow="19080" yWindow="-120" windowWidth="25440" windowHeight="15990" xr2:uid="{574640B2-53C8-4B32-B305-619DD9DBAB1C}"/>
  </bookViews>
  <sheets>
    <sheet name="výpočty" sheetId="7" r:id="rId1"/>
    <sheet name="příklad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8" i="7" s="1"/>
  <c r="E37" i="7"/>
  <c r="E38" i="7" s="1"/>
  <c r="K36" i="7"/>
  <c r="L36" i="7" s="1"/>
  <c r="F36" i="7"/>
  <c r="G36" i="7" s="1"/>
  <c r="K35" i="7"/>
  <c r="L35" i="7" s="1"/>
  <c r="F35" i="7"/>
  <c r="G35" i="7" s="1"/>
  <c r="K33" i="7"/>
  <c r="L33" i="7" s="1"/>
  <c r="F33" i="7"/>
  <c r="G33" i="7" s="1"/>
  <c r="K31" i="7"/>
  <c r="L31" i="7" s="1"/>
  <c r="F31" i="7"/>
  <c r="G31" i="7" s="1"/>
  <c r="K29" i="7"/>
  <c r="L29" i="7" s="1"/>
  <c r="F29" i="7"/>
  <c r="G29" i="7" s="1"/>
  <c r="K27" i="7"/>
  <c r="L27" i="7" s="1"/>
  <c r="F27" i="7"/>
  <c r="K26" i="7"/>
  <c r="F26" i="7"/>
  <c r="F25" i="7"/>
  <c r="J18" i="7"/>
  <c r="J19" i="7" s="1"/>
  <c r="E18" i="7"/>
  <c r="F18" i="7" s="1"/>
  <c r="D18" i="7"/>
  <c r="K17" i="7"/>
  <c r="L17" i="7" s="1"/>
  <c r="D17" i="7"/>
  <c r="E17" i="7" s="1"/>
  <c r="F17" i="7" s="1"/>
  <c r="K16" i="7"/>
  <c r="L16" i="7" s="1"/>
  <c r="D15" i="7"/>
  <c r="E16" i="7" s="1"/>
  <c r="F16" i="7" s="1"/>
  <c r="K14" i="7"/>
  <c r="L14" i="7" s="1"/>
  <c r="D13" i="7"/>
  <c r="E14" i="7" s="1"/>
  <c r="F14" i="7" s="1"/>
  <c r="K12" i="7"/>
  <c r="L12" i="7" s="1"/>
  <c r="D11" i="7"/>
  <c r="E12" i="7" s="1"/>
  <c r="F12" i="7" s="1"/>
  <c r="L10" i="7"/>
  <c r="K10" i="7"/>
  <c r="D9" i="7"/>
  <c r="E10" i="7" s="1"/>
  <c r="F10" i="7" s="1"/>
  <c r="K8" i="7"/>
  <c r="D8" i="7"/>
  <c r="D19" i="7" s="1"/>
  <c r="K7" i="7"/>
  <c r="E7" i="7"/>
  <c r="K6" i="7"/>
  <c r="D19" i="4"/>
  <c r="E19" i="4"/>
  <c r="F19" i="4"/>
  <c r="L38" i="4"/>
  <c r="K38" i="4"/>
  <c r="K37" i="4"/>
  <c r="K36" i="4"/>
  <c r="L36" i="4" s="1"/>
  <c r="K35" i="4"/>
  <c r="L35" i="4" s="1"/>
  <c r="K33" i="4"/>
  <c r="L33" i="4" s="1"/>
  <c r="K31" i="4"/>
  <c r="L31" i="4" s="1"/>
  <c r="K29" i="4"/>
  <c r="K27" i="4"/>
  <c r="L27" i="4" s="1"/>
  <c r="K26" i="4"/>
  <c r="G38" i="4"/>
  <c r="F38" i="4"/>
  <c r="F37" i="4"/>
  <c r="F36" i="4"/>
  <c r="G36" i="4" s="1"/>
  <c r="F35" i="4"/>
  <c r="G35" i="4" s="1"/>
  <c r="F33" i="4"/>
  <c r="G33" i="4" s="1"/>
  <c r="F31" i="4"/>
  <c r="G31" i="4" s="1"/>
  <c r="F29" i="4"/>
  <c r="G29" i="4" s="1"/>
  <c r="F27" i="4"/>
  <c r="F26" i="4"/>
  <c r="F25" i="4"/>
  <c r="E38" i="4"/>
  <c r="L19" i="4"/>
  <c r="J19" i="4"/>
  <c r="K19" i="4"/>
  <c r="K18" i="4"/>
  <c r="K17" i="4"/>
  <c r="L17" i="4" s="1"/>
  <c r="K16" i="4"/>
  <c r="L16" i="4" s="1"/>
  <c r="K14" i="4"/>
  <c r="L14" i="4" s="1"/>
  <c r="K12" i="4"/>
  <c r="L12" i="4" s="1"/>
  <c r="K10" i="4"/>
  <c r="K8" i="4"/>
  <c r="K7" i="4"/>
  <c r="K6" i="4"/>
  <c r="J38" i="4"/>
  <c r="L37" i="4"/>
  <c r="L29" i="4"/>
  <c r="G27" i="4"/>
  <c r="L10" i="4"/>
  <c r="J37" i="4"/>
  <c r="E37" i="4"/>
  <c r="J18" i="4"/>
  <c r="D18" i="4"/>
  <c r="D17" i="4"/>
  <c r="E17" i="4" s="1"/>
  <c r="F17" i="4" s="1"/>
  <c r="E16" i="4"/>
  <c r="F16" i="4" s="1"/>
  <c r="D15" i="4"/>
  <c r="D13" i="4"/>
  <c r="E14" i="4" s="1"/>
  <c r="F14" i="4" s="1"/>
  <c r="D11" i="4"/>
  <c r="E12" i="4" s="1"/>
  <c r="F12" i="4" s="1"/>
  <c r="D9" i="4"/>
  <c r="E10" i="4" s="1"/>
  <c r="F10" i="4" s="1"/>
  <c r="L8" i="4"/>
  <c r="E8" i="4"/>
  <c r="F8" i="4" s="1"/>
  <c r="D8" i="4"/>
  <c r="E7" i="4"/>
  <c r="K37" i="7" l="1"/>
  <c r="L37" i="7" s="1"/>
  <c r="L38" i="7" s="1"/>
  <c r="E8" i="7"/>
  <c r="E19" i="7" s="1"/>
  <c r="F8" i="7"/>
  <c r="F19" i="7" s="1"/>
  <c r="K18" i="7"/>
  <c r="L18" i="7" s="1"/>
  <c r="G27" i="7"/>
  <c r="G38" i="7" s="1"/>
  <c r="F37" i="7"/>
  <c r="G37" i="7" s="1"/>
  <c r="L8" i="7"/>
  <c r="G37" i="4"/>
  <c r="E18" i="4"/>
  <c r="K38" i="7" l="1"/>
  <c r="L19" i="7"/>
  <c r="K19" i="7"/>
  <c r="F38" i="7"/>
  <c r="F18" i="4"/>
  <c r="L18" i="4"/>
</calcChain>
</file>

<file path=xl/sharedStrings.xml><?xml version="1.0" encoding="utf-8"?>
<sst xmlns="http://schemas.openxmlformats.org/spreadsheetml/2006/main" count="188" uniqueCount="37">
  <si>
    <t>Přepočty obsahů živin z laboratorních protokolů</t>
  </si>
  <si>
    <t>Laboratoř 1</t>
  </si>
  <si>
    <t>Laboratoř 2</t>
  </si>
  <si>
    <t>Laboratoř 3</t>
  </si>
  <si>
    <t>Laboratoř 4</t>
  </si>
  <si>
    <t>v sušině</t>
  </si>
  <si>
    <t>ve hnojivu</t>
  </si>
  <si>
    <t>mg/kg</t>
  </si>
  <si>
    <t>%</t>
  </si>
  <si>
    <t>g/l</t>
  </si>
  <si>
    <t>g/ml</t>
  </si>
  <si>
    <t>% obj.</t>
  </si>
  <si>
    <t>hustota</t>
  </si>
  <si>
    <t>sušina</t>
  </si>
  <si>
    <t>spalitelné látky</t>
  </si>
  <si>
    <t>celkový dusík (N)</t>
  </si>
  <si>
    <t>fosfor (P)</t>
  </si>
  <si>
    <r>
      <t>fosfor (P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  <r>
      <rPr>
        <b/>
        <vertAlign val="subscript"/>
        <sz val="11"/>
        <color indexed="8"/>
        <rFont val="Calibri"/>
        <family val="2"/>
        <charset val="238"/>
      </rPr>
      <t>5</t>
    </r>
    <r>
      <rPr>
        <b/>
        <sz val="11"/>
        <color indexed="8"/>
        <rFont val="Calibri"/>
        <family val="2"/>
        <charset val="238"/>
      </rPr>
      <t>)</t>
    </r>
  </si>
  <si>
    <r>
      <t>draslík (K</t>
    </r>
    <r>
      <rPr>
        <sz val="11"/>
        <color theme="1"/>
        <rFont val="Aptos Narrow"/>
        <family val="2"/>
        <charset val="238"/>
        <scheme val="minor"/>
      </rPr>
      <t>)</t>
    </r>
  </si>
  <si>
    <r>
      <t>draslík (K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O)</t>
    </r>
  </si>
  <si>
    <t>vápník (Ca)</t>
  </si>
  <si>
    <t>vápník (CaO)</t>
  </si>
  <si>
    <t>hořčík (Mg)</t>
  </si>
  <si>
    <t>hořčík (MgO)</t>
  </si>
  <si>
    <t>síra (S)</t>
  </si>
  <si>
    <t>uhlík (C)</t>
  </si>
  <si>
    <t>hodnoty z protokolu</t>
  </si>
  <si>
    <t>odhad (průměr z praxe)</t>
  </si>
  <si>
    <t>výpočty</t>
  </si>
  <si>
    <t>údaje do evidence hnojení (kg/t)</t>
  </si>
  <si>
    <t>podíl živin (% hmot.)</t>
  </si>
  <si>
    <t>obsah živin (kg/t)</t>
  </si>
  <si>
    <r>
      <t>obsah živin (kg/m</t>
    </r>
    <r>
      <rPr>
        <b/>
        <vertAlign val="superscript"/>
        <sz val="11"/>
        <color rgb="FF0070C0"/>
        <rFont val="Calibri"/>
        <family val="2"/>
        <charset val="238"/>
      </rPr>
      <t>3</t>
    </r>
    <r>
      <rPr>
        <b/>
        <sz val="11"/>
        <color rgb="FF0070C0"/>
        <rFont val="Calibri"/>
        <family val="2"/>
        <charset val="238"/>
      </rPr>
      <t>)</t>
    </r>
  </si>
  <si>
    <r>
      <t xml:space="preserve">podíl </t>
    </r>
    <r>
      <rPr>
        <b/>
        <sz val="11"/>
        <color rgb="FF0070C0"/>
        <rFont val="Calibri"/>
        <family val="2"/>
        <charset val="238"/>
      </rPr>
      <t>suš.</t>
    </r>
    <r>
      <rPr>
        <b/>
        <sz val="11"/>
        <color indexed="8"/>
        <rFont val="Calibri"/>
        <family val="2"/>
        <charset val="238"/>
      </rPr>
      <t xml:space="preserve"> a živin (% hmot.)</t>
    </r>
  </si>
  <si>
    <t>poměr C : N</t>
  </si>
  <si>
    <t>hnojivo</t>
  </si>
  <si>
    <t>digestát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</si>
</sst>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70C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vertAlign val="subscript"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vertAlign val="superscript"/>
      <sz val="11"/>
      <color rgb="FF0070C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65" fontId="1" fillId="2" borderId="1" xfId="1" applyNumberFormat="1" applyFill="1" applyBorder="1" applyAlignment="1">
      <alignment horizontal="center" vertical="center"/>
    </xf>
    <xf numFmtId="165" fontId="1" fillId="3" borderId="1" xfId="1" applyNumberForma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166" fontId="1" fillId="2" borderId="1" xfId="1" applyNumberFormat="1" applyFill="1" applyBorder="1" applyAlignment="1">
      <alignment horizontal="center" vertical="center"/>
    </xf>
    <xf numFmtId="2" fontId="1" fillId="2" borderId="1" xfId="1" applyNumberFormat="1" applyFill="1" applyBorder="1" applyAlignment="1">
      <alignment horizontal="center" vertical="center"/>
    </xf>
    <xf numFmtId="166" fontId="1" fillId="3" borderId="1" xfId="1" applyNumberForma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left" vertical="center"/>
    </xf>
    <xf numFmtId="3" fontId="6" fillId="0" borderId="0" xfId="1" applyNumberFormat="1" applyFont="1" applyAlignment="1">
      <alignment horizontal="left" vertical="center"/>
    </xf>
    <xf numFmtId="3" fontId="9" fillId="0" borderId="1" xfId="1" applyNumberFormat="1" applyFont="1" applyBorder="1" applyAlignment="1">
      <alignment horizontal="left" vertical="center"/>
    </xf>
    <xf numFmtId="0" fontId="1" fillId="2" borderId="1" xfId="1" applyFill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166" fontId="3" fillId="4" borderId="1" xfId="1" applyNumberFormat="1" applyFont="1" applyFill="1" applyBorder="1" applyAlignment="1">
      <alignment horizontal="left" vertical="center"/>
    </xf>
    <xf numFmtId="166" fontId="4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166" fontId="1" fillId="0" borderId="0" xfId="1" applyNumberForma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top"/>
    </xf>
    <xf numFmtId="3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166" fontId="6" fillId="0" borderId="1" xfId="1" applyNumberFormat="1" applyFont="1" applyBorder="1" applyAlignment="1" applyProtection="1">
      <alignment horizontal="center" vertical="center"/>
      <protection locked="0"/>
    </xf>
    <xf numFmtId="2" fontId="6" fillId="0" borderId="1" xfId="1" applyNumberFormat="1" applyFont="1" applyBorder="1" applyAlignment="1" applyProtection="1">
      <alignment horizontal="center" vertical="center"/>
      <protection locked="0"/>
    </xf>
    <xf numFmtId="3" fontId="3" fillId="5" borderId="1" xfId="1" applyNumberFormat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3" fontId="6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/>
    </xf>
    <xf numFmtId="166" fontId="1" fillId="5" borderId="1" xfId="1" applyNumberFormat="1" applyFill="1" applyBorder="1" applyAlignment="1">
      <alignment horizontal="center" vertical="center"/>
    </xf>
    <xf numFmtId="165" fontId="1" fillId="5" borderId="1" xfId="1" applyNumberFormat="1" applyFill="1" applyBorder="1" applyAlignment="1">
      <alignment horizontal="center" vertical="center"/>
    </xf>
    <xf numFmtId="2" fontId="3" fillId="5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1" fillId="5" borderId="1" xfId="1" applyFill="1" applyBorder="1" applyAlignment="1">
      <alignment vertical="center"/>
    </xf>
    <xf numFmtId="0" fontId="3" fillId="5" borderId="1" xfId="1" applyFont="1" applyFill="1" applyBorder="1" applyAlignment="1">
      <alignment vertical="center"/>
    </xf>
    <xf numFmtId="0" fontId="5" fillId="5" borderId="1" xfId="1" applyFont="1" applyFill="1" applyBorder="1" applyAlignment="1">
      <alignment horizontal="left" vertical="center" wrapText="1"/>
    </xf>
    <xf numFmtId="164" fontId="6" fillId="5" borderId="1" xfId="1" applyNumberFormat="1" applyFont="1" applyFill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2" fontId="1" fillId="5" borderId="1" xfId="1" applyNumberForma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vertical="center" wrapText="1"/>
      <protection locked="0"/>
    </xf>
    <xf numFmtId="0" fontId="13" fillId="5" borderId="1" xfId="1" applyFont="1" applyFill="1" applyBorder="1" applyAlignment="1" applyProtection="1">
      <alignment vertical="center" wrapText="1"/>
    </xf>
  </cellXfs>
  <cellStyles count="2">
    <cellStyle name="Normální" xfId="0" builtinId="0"/>
    <cellStyle name="Normální 2" xfId="1" xr:uid="{FCCB9830-267D-4E10-B7A4-FC85497F62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3BCBF-CE5C-4FF3-A249-D1892D5AAC0D}">
  <dimension ref="B1:X38"/>
  <sheetViews>
    <sheetView showGridLines="0" showZeros="0" tabSelected="1" zoomScaleNormal="100" workbookViewId="0">
      <selection activeCell="B4" sqref="B4"/>
    </sheetView>
  </sheetViews>
  <sheetFormatPr defaultRowHeight="15" x14ac:dyDescent="0.25"/>
  <cols>
    <col min="1" max="1" width="1.7109375" style="1" customWidth="1"/>
    <col min="2" max="2" width="17" style="1" customWidth="1"/>
    <col min="3" max="3" width="9" style="1" customWidth="1"/>
    <col min="4" max="4" width="9.140625" style="1"/>
    <col min="5" max="5" width="24.5703125" style="1" customWidth="1"/>
    <col min="6" max="6" width="19" style="1" customWidth="1"/>
    <col min="7" max="7" width="17.28515625" style="1" customWidth="1"/>
    <col min="8" max="8" width="1.5703125" style="1" customWidth="1"/>
    <col min="9" max="9" width="17" style="1" customWidth="1"/>
    <col min="10" max="10" width="9.140625" style="1"/>
    <col min="11" max="11" width="24" style="1" customWidth="1"/>
    <col min="12" max="12" width="19.7109375" style="1" customWidth="1"/>
    <col min="13" max="13" width="1.85546875" style="1" customWidth="1"/>
    <col min="14" max="14" width="37.85546875" style="1" customWidth="1"/>
    <col min="15" max="19" width="9.140625" style="1"/>
    <col min="20" max="20" width="1.85546875" style="1" customWidth="1"/>
    <col min="21" max="21" width="16.85546875" style="1" customWidth="1"/>
    <col min="22" max="258" width="9.140625" style="1"/>
    <col min="259" max="259" width="25" style="1" customWidth="1"/>
    <col min="260" max="260" width="10" style="1" customWidth="1"/>
    <col min="261" max="261" width="9.140625" style="1"/>
    <col min="262" max="262" width="12.140625" style="1" customWidth="1"/>
    <col min="263" max="263" width="14" style="1" customWidth="1"/>
    <col min="264" max="264" width="1.5703125" style="1" customWidth="1"/>
    <col min="265" max="265" width="17" style="1" customWidth="1"/>
    <col min="266" max="268" width="9.140625" style="1"/>
    <col min="269" max="269" width="1.85546875" style="1" customWidth="1"/>
    <col min="270" max="270" width="16.85546875" style="1" customWidth="1"/>
    <col min="271" max="275" width="9.140625" style="1"/>
    <col min="276" max="276" width="1.85546875" style="1" customWidth="1"/>
    <col min="277" max="277" width="16.85546875" style="1" customWidth="1"/>
    <col min="278" max="514" width="9.140625" style="1"/>
    <col min="515" max="515" width="25" style="1" customWidth="1"/>
    <col min="516" max="516" width="10" style="1" customWidth="1"/>
    <col min="517" max="517" width="9.140625" style="1"/>
    <col min="518" max="518" width="12.140625" style="1" customWidth="1"/>
    <col min="519" max="519" width="14" style="1" customWidth="1"/>
    <col min="520" max="520" width="1.5703125" style="1" customWidth="1"/>
    <col min="521" max="521" width="17" style="1" customWidth="1"/>
    <col min="522" max="524" width="9.140625" style="1"/>
    <col min="525" max="525" width="1.85546875" style="1" customWidth="1"/>
    <col min="526" max="526" width="16.85546875" style="1" customWidth="1"/>
    <col min="527" max="531" width="9.140625" style="1"/>
    <col min="532" max="532" width="1.85546875" style="1" customWidth="1"/>
    <col min="533" max="533" width="16.85546875" style="1" customWidth="1"/>
    <col min="534" max="770" width="9.140625" style="1"/>
    <col min="771" max="771" width="25" style="1" customWidth="1"/>
    <col min="772" max="772" width="10" style="1" customWidth="1"/>
    <col min="773" max="773" width="9.140625" style="1"/>
    <col min="774" max="774" width="12.140625" style="1" customWidth="1"/>
    <col min="775" max="775" width="14" style="1" customWidth="1"/>
    <col min="776" max="776" width="1.5703125" style="1" customWidth="1"/>
    <col min="777" max="777" width="17" style="1" customWidth="1"/>
    <col min="778" max="780" width="9.140625" style="1"/>
    <col min="781" max="781" width="1.85546875" style="1" customWidth="1"/>
    <col min="782" max="782" width="16.85546875" style="1" customWidth="1"/>
    <col min="783" max="787" width="9.140625" style="1"/>
    <col min="788" max="788" width="1.85546875" style="1" customWidth="1"/>
    <col min="789" max="789" width="16.85546875" style="1" customWidth="1"/>
    <col min="790" max="1026" width="9.140625" style="1"/>
    <col min="1027" max="1027" width="25" style="1" customWidth="1"/>
    <col min="1028" max="1028" width="10" style="1" customWidth="1"/>
    <col min="1029" max="1029" width="9.140625" style="1"/>
    <col min="1030" max="1030" width="12.140625" style="1" customWidth="1"/>
    <col min="1031" max="1031" width="14" style="1" customWidth="1"/>
    <col min="1032" max="1032" width="1.5703125" style="1" customWidth="1"/>
    <col min="1033" max="1033" width="17" style="1" customWidth="1"/>
    <col min="1034" max="1036" width="9.140625" style="1"/>
    <col min="1037" max="1037" width="1.85546875" style="1" customWidth="1"/>
    <col min="1038" max="1038" width="16.85546875" style="1" customWidth="1"/>
    <col min="1039" max="1043" width="9.140625" style="1"/>
    <col min="1044" max="1044" width="1.85546875" style="1" customWidth="1"/>
    <col min="1045" max="1045" width="16.85546875" style="1" customWidth="1"/>
    <col min="1046" max="1282" width="9.140625" style="1"/>
    <col min="1283" max="1283" width="25" style="1" customWidth="1"/>
    <col min="1284" max="1284" width="10" style="1" customWidth="1"/>
    <col min="1285" max="1285" width="9.140625" style="1"/>
    <col min="1286" max="1286" width="12.140625" style="1" customWidth="1"/>
    <col min="1287" max="1287" width="14" style="1" customWidth="1"/>
    <col min="1288" max="1288" width="1.5703125" style="1" customWidth="1"/>
    <col min="1289" max="1289" width="17" style="1" customWidth="1"/>
    <col min="1290" max="1292" width="9.140625" style="1"/>
    <col min="1293" max="1293" width="1.85546875" style="1" customWidth="1"/>
    <col min="1294" max="1294" width="16.85546875" style="1" customWidth="1"/>
    <col min="1295" max="1299" width="9.140625" style="1"/>
    <col min="1300" max="1300" width="1.85546875" style="1" customWidth="1"/>
    <col min="1301" max="1301" width="16.85546875" style="1" customWidth="1"/>
    <col min="1302" max="1538" width="9.140625" style="1"/>
    <col min="1539" max="1539" width="25" style="1" customWidth="1"/>
    <col min="1540" max="1540" width="10" style="1" customWidth="1"/>
    <col min="1541" max="1541" width="9.140625" style="1"/>
    <col min="1542" max="1542" width="12.140625" style="1" customWidth="1"/>
    <col min="1543" max="1543" width="14" style="1" customWidth="1"/>
    <col min="1544" max="1544" width="1.5703125" style="1" customWidth="1"/>
    <col min="1545" max="1545" width="17" style="1" customWidth="1"/>
    <col min="1546" max="1548" width="9.140625" style="1"/>
    <col min="1549" max="1549" width="1.85546875" style="1" customWidth="1"/>
    <col min="1550" max="1550" width="16.85546875" style="1" customWidth="1"/>
    <col min="1551" max="1555" width="9.140625" style="1"/>
    <col min="1556" max="1556" width="1.85546875" style="1" customWidth="1"/>
    <col min="1557" max="1557" width="16.85546875" style="1" customWidth="1"/>
    <col min="1558" max="1794" width="9.140625" style="1"/>
    <col min="1795" max="1795" width="25" style="1" customWidth="1"/>
    <col min="1796" max="1796" width="10" style="1" customWidth="1"/>
    <col min="1797" max="1797" width="9.140625" style="1"/>
    <col min="1798" max="1798" width="12.140625" style="1" customWidth="1"/>
    <col min="1799" max="1799" width="14" style="1" customWidth="1"/>
    <col min="1800" max="1800" width="1.5703125" style="1" customWidth="1"/>
    <col min="1801" max="1801" width="17" style="1" customWidth="1"/>
    <col min="1802" max="1804" width="9.140625" style="1"/>
    <col min="1805" max="1805" width="1.85546875" style="1" customWidth="1"/>
    <col min="1806" max="1806" width="16.85546875" style="1" customWidth="1"/>
    <col min="1807" max="1811" width="9.140625" style="1"/>
    <col min="1812" max="1812" width="1.85546875" style="1" customWidth="1"/>
    <col min="1813" max="1813" width="16.85546875" style="1" customWidth="1"/>
    <col min="1814" max="2050" width="9.140625" style="1"/>
    <col min="2051" max="2051" width="25" style="1" customWidth="1"/>
    <col min="2052" max="2052" width="10" style="1" customWidth="1"/>
    <col min="2053" max="2053" width="9.140625" style="1"/>
    <col min="2054" max="2054" width="12.140625" style="1" customWidth="1"/>
    <col min="2055" max="2055" width="14" style="1" customWidth="1"/>
    <col min="2056" max="2056" width="1.5703125" style="1" customWidth="1"/>
    <col min="2057" max="2057" width="17" style="1" customWidth="1"/>
    <col min="2058" max="2060" width="9.140625" style="1"/>
    <col min="2061" max="2061" width="1.85546875" style="1" customWidth="1"/>
    <col min="2062" max="2062" width="16.85546875" style="1" customWidth="1"/>
    <col min="2063" max="2067" width="9.140625" style="1"/>
    <col min="2068" max="2068" width="1.85546875" style="1" customWidth="1"/>
    <col min="2069" max="2069" width="16.85546875" style="1" customWidth="1"/>
    <col min="2070" max="2306" width="9.140625" style="1"/>
    <col min="2307" max="2307" width="25" style="1" customWidth="1"/>
    <col min="2308" max="2308" width="10" style="1" customWidth="1"/>
    <col min="2309" max="2309" width="9.140625" style="1"/>
    <col min="2310" max="2310" width="12.140625" style="1" customWidth="1"/>
    <col min="2311" max="2311" width="14" style="1" customWidth="1"/>
    <col min="2312" max="2312" width="1.5703125" style="1" customWidth="1"/>
    <col min="2313" max="2313" width="17" style="1" customWidth="1"/>
    <col min="2314" max="2316" width="9.140625" style="1"/>
    <col min="2317" max="2317" width="1.85546875" style="1" customWidth="1"/>
    <col min="2318" max="2318" width="16.85546875" style="1" customWidth="1"/>
    <col min="2319" max="2323" width="9.140625" style="1"/>
    <col min="2324" max="2324" width="1.85546875" style="1" customWidth="1"/>
    <col min="2325" max="2325" width="16.85546875" style="1" customWidth="1"/>
    <col min="2326" max="2562" width="9.140625" style="1"/>
    <col min="2563" max="2563" width="25" style="1" customWidth="1"/>
    <col min="2564" max="2564" width="10" style="1" customWidth="1"/>
    <col min="2565" max="2565" width="9.140625" style="1"/>
    <col min="2566" max="2566" width="12.140625" style="1" customWidth="1"/>
    <col min="2567" max="2567" width="14" style="1" customWidth="1"/>
    <col min="2568" max="2568" width="1.5703125" style="1" customWidth="1"/>
    <col min="2569" max="2569" width="17" style="1" customWidth="1"/>
    <col min="2570" max="2572" width="9.140625" style="1"/>
    <col min="2573" max="2573" width="1.85546875" style="1" customWidth="1"/>
    <col min="2574" max="2574" width="16.85546875" style="1" customWidth="1"/>
    <col min="2575" max="2579" width="9.140625" style="1"/>
    <col min="2580" max="2580" width="1.85546875" style="1" customWidth="1"/>
    <col min="2581" max="2581" width="16.85546875" style="1" customWidth="1"/>
    <col min="2582" max="2818" width="9.140625" style="1"/>
    <col min="2819" max="2819" width="25" style="1" customWidth="1"/>
    <col min="2820" max="2820" width="10" style="1" customWidth="1"/>
    <col min="2821" max="2821" width="9.140625" style="1"/>
    <col min="2822" max="2822" width="12.140625" style="1" customWidth="1"/>
    <col min="2823" max="2823" width="14" style="1" customWidth="1"/>
    <col min="2824" max="2824" width="1.5703125" style="1" customWidth="1"/>
    <col min="2825" max="2825" width="17" style="1" customWidth="1"/>
    <col min="2826" max="2828" width="9.140625" style="1"/>
    <col min="2829" max="2829" width="1.85546875" style="1" customWidth="1"/>
    <col min="2830" max="2830" width="16.85546875" style="1" customWidth="1"/>
    <col min="2831" max="2835" width="9.140625" style="1"/>
    <col min="2836" max="2836" width="1.85546875" style="1" customWidth="1"/>
    <col min="2837" max="2837" width="16.85546875" style="1" customWidth="1"/>
    <col min="2838" max="3074" width="9.140625" style="1"/>
    <col min="3075" max="3075" width="25" style="1" customWidth="1"/>
    <col min="3076" max="3076" width="10" style="1" customWidth="1"/>
    <col min="3077" max="3077" width="9.140625" style="1"/>
    <col min="3078" max="3078" width="12.140625" style="1" customWidth="1"/>
    <col min="3079" max="3079" width="14" style="1" customWidth="1"/>
    <col min="3080" max="3080" width="1.5703125" style="1" customWidth="1"/>
    <col min="3081" max="3081" width="17" style="1" customWidth="1"/>
    <col min="3082" max="3084" width="9.140625" style="1"/>
    <col min="3085" max="3085" width="1.85546875" style="1" customWidth="1"/>
    <col min="3086" max="3086" width="16.85546875" style="1" customWidth="1"/>
    <col min="3087" max="3091" width="9.140625" style="1"/>
    <col min="3092" max="3092" width="1.85546875" style="1" customWidth="1"/>
    <col min="3093" max="3093" width="16.85546875" style="1" customWidth="1"/>
    <col min="3094" max="3330" width="9.140625" style="1"/>
    <col min="3331" max="3331" width="25" style="1" customWidth="1"/>
    <col min="3332" max="3332" width="10" style="1" customWidth="1"/>
    <col min="3333" max="3333" width="9.140625" style="1"/>
    <col min="3334" max="3334" width="12.140625" style="1" customWidth="1"/>
    <col min="3335" max="3335" width="14" style="1" customWidth="1"/>
    <col min="3336" max="3336" width="1.5703125" style="1" customWidth="1"/>
    <col min="3337" max="3337" width="17" style="1" customWidth="1"/>
    <col min="3338" max="3340" width="9.140625" style="1"/>
    <col min="3341" max="3341" width="1.85546875" style="1" customWidth="1"/>
    <col min="3342" max="3342" width="16.85546875" style="1" customWidth="1"/>
    <col min="3343" max="3347" width="9.140625" style="1"/>
    <col min="3348" max="3348" width="1.85546875" style="1" customWidth="1"/>
    <col min="3349" max="3349" width="16.85546875" style="1" customWidth="1"/>
    <col min="3350" max="3586" width="9.140625" style="1"/>
    <col min="3587" max="3587" width="25" style="1" customWidth="1"/>
    <col min="3588" max="3588" width="10" style="1" customWidth="1"/>
    <col min="3589" max="3589" width="9.140625" style="1"/>
    <col min="3590" max="3590" width="12.140625" style="1" customWidth="1"/>
    <col min="3591" max="3591" width="14" style="1" customWidth="1"/>
    <col min="3592" max="3592" width="1.5703125" style="1" customWidth="1"/>
    <col min="3593" max="3593" width="17" style="1" customWidth="1"/>
    <col min="3594" max="3596" width="9.140625" style="1"/>
    <col min="3597" max="3597" width="1.85546875" style="1" customWidth="1"/>
    <col min="3598" max="3598" width="16.85546875" style="1" customWidth="1"/>
    <col min="3599" max="3603" width="9.140625" style="1"/>
    <col min="3604" max="3604" width="1.85546875" style="1" customWidth="1"/>
    <col min="3605" max="3605" width="16.85546875" style="1" customWidth="1"/>
    <col min="3606" max="3842" width="9.140625" style="1"/>
    <col min="3843" max="3843" width="25" style="1" customWidth="1"/>
    <col min="3844" max="3844" width="10" style="1" customWidth="1"/>
    <col min="3845" max="3845" width="9.140625" style="1"/>
    <col min="3846" max="3846" width="12.140625" style="1" customWidth="1"/>
    <col min="3847" max="3847" width="14" style="1" customWidth="1"/>
    <col min="3848" max="3848" width="1.5703125" style="1" customWidth="1"/>
    <col min="3849" max="3849" width="17" style="1" customWidth="1"/>
    <col min="3850" max="3852" width="9.140625" style="1"/>
    <col min="3853" max="3853" width="1.85546875" style="1" customWidth="1"/>
    <col min="3854" max="3854" width="16.85546875" style="1" customWidth="1"/>
    <col min="3855" max="3859" width="9.140625" style="1"/>
    <col min="3860" max="3860" width="1.85546875" style="1" customWidth="1"/>
    <col min="3861" max="3861" width="16.85546875" style="1" customWidth="1"/>
    <col min="3862" max="4098" width="9.140625" style="1"/>
    <col min="4099" max="4099" width="25" style="1" customWidth="1"/>
    <col min="4100" max="4100" width="10" style="1" customWidth="1"/>
    <col min="4101" max="4101" width="9.140625" style="1"/>
    <col min="4102" max="4102" width="12.140625" style="1" customWidth="1"/>
    <col min="4103" max="4103" width="14" style="1" customWidth="1"/>
    <col min="4104" max="4104" width="1.5703125" style="1" customWidth="1"/>
    <col min="4105" max="4105" width="17" style="1" customWidth="1"/>
    <col min="4106" max="4108" width="9.140625" style="1"/>
    <col min="4109" max="4109" width="1.85546875" style="1" customWidth="1"/>
    <col min="4110" max="4110" width="16.85546875" style="1" customWidth="1"/>
    <col min="4111" max="4115" width="9.140625" style="1"/>
    <col min="4116" max="4116" width="1.85546875" style="1" customWidth="1"/>
    <col min="4117" max="4117" width="16.85546875" style="1" customWidth="1"/>
    <col min="4118" max="4354" width="9.140625" style="1"/>
    <col min="4355" max="4355" width="25" style="1" customWidth="1"/>
    <col min="4356" max="4356" width="10" style="1" customWidth="1"/>
    <col min="4357" max="4357" width="9.140625" style="1"/>
    <col min="4358" max="4358" width="12.140625" style="1" customWidth="1"/>
    <col min="4359" max="4359" width="14" style="1" customWidth="1"/>
    <col min="4360" max="4360" width="1.5703125" style="1" customWidth="1"/>
    <col min="4361" max="4361" width="17" style="1" customWidth="1"/>
    <col min="4362" max="4364" width="9.140625" style="1"/>
    <col min="4365" max="4365" width="1.85546875" style="1" customWidth="1"/>
    <col min="4366" max="4366" width="16.85546875" style="1" customWidth="1"/>
    <col min="4367" max="4371" width="9.140625" style="1"/>
    <col min="4372" max="4372" width="1.85546875" style="1" customWidth="1"/>
    <col min="4373" max="4373" width="16.85546875" style="1" customWidth="1"/>
    <col min="4374" max="4610" width="9.140625" style="1"/>
    <col min="4611" max="4611" width="25" style="1" customWidth="1"/>
    <col min="4612" max="4612" width="10" style="1" customWidth="1"/>
    <col min="4613" max="4613" width="9.140625" style="1"/>
    <col min="4614" max="4614" width="12.140625" style="1" customWidth="1"/>
    <col min="4615" max="4615" width="14" style="1" customWidth="1"/>
    <col min="4616" max="4616" width="1.5703125" style="1" customWidth="1"/>
    <col min="4617" max="4617" width="17" style="1" customWidth="1"/>
    <col min="4618" max="4620" width="9.140625" style="1"/>
    <col min="4621" max="4621" width="1.85546875" style="1" customWidth="1"/>
    <col min="4622" max="4622" width="16.85546875" style="1" customWidth="1"/>
    <col min="4623" max="4627" width="9.140625" style="1"/>
    <col min="4628" max="4628" width="1.85546875" style="1" customWidth="1"/>
    <col min="4629" max="4629" width="16.85546875" style="1" customWidth="1"/>
    <col min="4630" max="4866" width="9.140625" style="1"/>
    <col min="4867" max="4867" width="25" style="1" customWidth="1"/>
    <col min="4868" max="4868" width="10" style="1" customWidth="1"/>
    <col min="4869" max="4869" width="9.140625" style="1"/>
    <col min="4870" max="4870" width="12.140625" style="1" customWidth="1"/>
    <col min="4871" max="4871" width="14" style="1" customWidth="1"/>
    <col min="4872" max="4872" width="1.5703125" style="1" customWidth="1"/>
    <col min="4873" max="4873" width="17" style="1" customWidth="1"/>
    <col min="4874" max="4876" width="9.140625" style="1"/>
    <col min="4877" max="4877" width="1.85546875" style="1" customWidth="1"/>
    <col min="4878" max="4878" width="16.85546875" style="1" customWidth="1"/>
    <col min="4879" max="4883" width="9.140625" style="1"/>
    <col min="4884" max="4884" width="1.85546875" style="1" customWidth="1"/>
    <col min="4885" max="4885" width="16.85546875" style="1" customWidth="1"/>
    <col min="4886" max="5122" width="9.140625" style="1"/>
    <col min="5123" max="5123" width="25" style="1" customWidth="1"/>
    <col min="5124" max="5124" width="10" style="1" customWidth="1"/>
    <col min="5125" max="5125" width="9.140625" style="1"/>
    <col min="5126" max="5126" width="12.140625" style="1" customWidth="1"/>
    <col min="5127" max="5127" width="14" style="1" customWidth="1"/>
    <col min="5128" max="5128" width="1.5703125" style="1" customWidth="1"/>
    <col min="5129" max="5129" width="17" style="1" customWidth="1"/>
    <col min="5130" max="5132" width="9.140625" style="1"/>
    <col min="5133" max="5133" width="1.85546875" style="1" customWidth="1"/>
    <col min="5134" max="5134" width="16.85546875" style="1" customWidth="1"/>
    <col min="5135" max="5139" width="9.140625" style="1"/>
    <col min="5140" max="5140" width="1.85546875" style="1" customWidth="1"/>
    <col min="5141" max="5141" width="16.85546875" style="1" customWidth="1"/>
    <col min="5142" max="5378" width="9.140625" style="1"/>
    <col min="5379" max="5379" width="25" style="1" customWidth="1"/>
    <col min="5380" max="5380" width="10" style="1" customWidth="1"/>
    <col min="5381" max="5381" width="9.140625" style="1"/>
    <col min="5382" max="5382" width="12.140625" style="1" customWidth="1"/>
    <col min="5383" max="5383" width="14" style="1" customWidth="1"/>
    <col min="5384" max="5384" width="1.5703125" style="1" customWidth="1"/>
    <col min="5385" max="5385" width="17" style="1" customWidth="1"/>
    <col min="5386" max="5388" width="9.140625" style="1"/>
    <col min="5389" max="5389" width="1.85546875" style="1" customWidth="1"/>
    <col min="5390" max="5390" width="16.85546875" style="1" customWidth="1"/>
    <col min="5391" max="5395" width="9.140625" style="1"/>
    <col min="5396" max="5396" width="1.85546875" style="1" customWidth="1"/>
    <col min="5397" max="5397" width="16.85546875" style="1" customWidth="1"/>
    <col min="5398" max="5634" width="9.140625" style="1"/>
    <col min="5635" max="5635" width="25" style="1" customWidth="1"/>
    <col min="5636" max="5636" width="10" style="1" customWidth="1"/>
    <col min="5637" max="5637" width="9.140625" style="1"/>
    <col min="5638" max="5638" width="12.140625" style="1" customWidth="1"/>
    <col min="5639" max="5639" width="14" style="1" customWidth="1"/>
    <col min="5640" max="5640" width="1.5703125" style="1" customWidth="1"/>
    <col min="5641" max="5641" width="17" style="1" customWidth="1"/>
    <col min="5642" max="5644" width="9.140625" style="1"/>
    <col min="5645" max="5645" width="1.85546875" style="1" customWidth="1"/>
    <col min="5646" max="5646" width="16.85546875" style="1" customWidth="1"/>
    <col min="5647" max="5651" width="9.140625" style="1"/>
    <col min="5652" max="5652" width="1.85546875" style="1" customWidth="1"/>
    <col min="5653" max="5653" width="16.85546875" style="1" customWidth="1"/>
    <col min="5654" max="5890" width="9.140625" style="1"/>
    <col min="5891" max="5891" width="25" style="1" customWidth="1"/>
    <col min="5892" max="5892" width="10" style="1" customWidth="1"/>
    <col min="5893" max="5893" width="9.140625" style="1"/>
    <col min="5894" max="5894" width="12.140625" style="1" customWidth="1"/>
    <col min="5895" max="5895" width="14" style="1" customWidth="1"/>
    <col min="5896" max="5896" width="1.5703125" style="1" customWidth="1"/>
    <col min="5897" max="5897" width="17" style="1" customWidth="1"/>
    <col min="5898" max="5900" width="9.140625" style="1"/>
    <col min="5901" max="5901" width="1.85546875" style="1" customWidth="1"/>
    <col min="5902" max="5902" width="16.85546875" style="1" customWidth="1"/>
    <col min="5903" max="5907" width="9.140625" style="1"/>
    <col min="5908" max="5908" width="1.85546875" style="1" customWidth="1"/>
    <col min="5909" max="5909" width="16.85546875" style="1" customWidth="1"/>
    <col min="5910" max="6146" width="9.140625" style="1"/>
    <col min="6147" max="6147" width="25" style="1" customWidth="1"/>
    <col min="6148" max="6148" width="10" style="1" customWidth="1"/>
    <col min="6149" max="6149" width="9.140625" style="1"/>
    <col min="6150" max="6150" width="12.140625" style="1" customWidth="1"/>
    <col min="6151" max="6151" width="14" style="1" customWidth="1"/>
    <col min="6152" max="6152" width="1.5703125" style="1" customWidth="1"/>
    <col min="6153" max="6153" width="17" style="1" customWidth="1"/>
    <col min="6154" max="6156" width="9.140625" style="1"/>
    <col min="6157" max="6157" width="1.85546875" style="1" customWidth="1"/>
    <col min="6158" max="6158" width="16.85546875" style="1" customWidth="1"/>
    <col min="6159" max="6163" width="9.140625" style="1"/>
    <col min="6164" max="6164" width="1.85546875" style="1" customWidth="1"/>
    <col min="6165" max="6165" width="16.85546875" style="1" customWidth="1"/>
    <col min="6166" max="6402" width="9.140625" style="1"/>
    <col min="6403" max="6403" width="25" style="1" customWidth="1"/>
    <col min="6404" max="6404" width="10" style="1" customWidth="1"/>
    <col min="6405" max="6405" width="9.140625" style="1"/>
    <col min="6406" max="6406" width="12.140625" style="1" customWidth="1"/>
    <col min="6407" max="6407" width="14" style="1" customWidth="1"/>
    <col min="6408" max="6408" width="1.5703125" style="1" customWidth="1"/>
    <col min="6409" max="6409" width="17" style="1" customWidth="1"/>
    <col min="6410" max="6412" width="9.140625" style="1"/>
    <col min="6413" max="6413" width="1.85546875" style="1" customWidth="1"/>
    <col min="6414" max="6414" width="16.85546875" style="1" customWidth="1"/>
    <col min="6415" max="6419" width="9.140625" style="1"/>
    <col min="6420" max="6420" width="1.85546875" style="1" customWidth="1"/>
    <col min="6421" max="6421" width="16.85546875" style="1" customWidth="1"/>
    <col min="6422" max="6658" width="9.140625" style="1"/>
    <col min="6659" max="6659" width="25" style="1" customWidth="1"/>
    <col min="6660" max="6660" width="10" style="1" customWidth="1"/>
    <col min="6661" max="6661" width="9.140625" style="1"/>
    <col min="6662" max="6662" width="12.140625" style="1" customWidth="1"/>
    <col min="6663" max="6663" width="14" style="1" customWidth="1"/>
    <col min="6664" max="6664" width="1.5703125" style="1" customWidth="1"/>
    <col min="6665" max="6665" width="17" style="1" customWidth="1"/>
    <col min="6666" max="6668" width="9.140625" style="1"/>
    <col min="6669" max="6669" width="1.85546875" style="1" customWidth="1"/>
    <col min="6670" max="6670" width="16.85546875" style="1" customWidth="1"/>
    <col min="6671" max="6675" width="9.140625" style="1"/>
    <col min="6676" max="6676" width="1.85546875" style="1" customWidth="1"/>
    <col min="6677" max="6677" width="16.85546875" style="1" customWidth="1"/>
    <col min="6678" max="6914" width="9.140625" style="1"/>
    <col min="6915" max="6915" width="25" style="1" customWidth="1"/>
    <col min="6916" max="6916" width="10" style="1" customWidth="1"/>
    <col min="6917" max="6917" width="9.140625" style="1"/>
    <col min="6918" max="6918" width="12.140625" style="1" customWidth="1"/>
    <col min="6919" max="6919" width="14" style="1" customWidth="1"/>
    <col min="6920" max="6920" width="1.5703125" style="1" customWidth="1"/>
    <col min="6921" max="6921" width="17" style="1" customWidth="1"/>
    <col min="6922" max="6924" width="9.140625" style="1"/>
    <col min="6925" max="6925" width="1.85546875" style="1" customWidth="1"/>
    <col min="6926" max="6926" width="16.85546875" style="1" customWidth="1"/>
    <col min="6927" max="6931" width="9.140625" style="1"/>
    <col min="6932" max="6932" width="1.85546875" style="1" customWidth="1"/>
    <col min="6933" max="6933" width="16.85546875" style="1" customWidth="1"/>
    <col min="6934" max="7170" width="9.140625" style="1"/>
    <col min="7171" max="7171" width="25" style="1" customWidth="1"/>
    <col min="7172" max="7172" width="10" style="1" customWidth="1"/>
    <col min="7173" max="7173" width="9.140625" style="1"/>
    <col min="7174" max="7174" width="12.140625" style="1" customWidth="1"/>
    <col min="7175" max="7175" width="14" style="1" customWidth="1"/>
    <col min="7176" max="7176" width="1.5703125" style="1" customWidth="1"/>
    <col min="7177" max="7177" width="17" style="1" customWidth="1"/>
    <col min="7178" max="7180" width="9.140625" style="1"/>
    <col min="7181" max="7181" width="1.85546875" style="1" customWidth="1"/>
    <col min="7182" max="7182" width="16.85546875" style="1" customWidth="1"/>
    <col min="7183" max="7187" width="9.140625" style="1"/>
    <col min="7188" max="7188" width="1.85546875" style="1" customWidth="1"/>
    <col min="7189" max="7189" width="16.85546875" style="1" customWidth="1"/>
    <col min="7190" max="7426" width="9.140625" style="1"/>
    <col min="7427" max="7427" width="25" style="1" customWidth="1"/>
    <col min="7428" max="7428" width="10" style="1" customWidth="1"/>
    <col min="7429" max="7429" width="9.140625" style="1"/>
    <col min="7430" max="7430" width="12.140625" style="1" customWidth="1"/>
    <col min="7431" max="7431" width="14" style="1" customWidth="1"/>
    <col min="7432" max="7432" width="1.5703125" style="1" customWidth="1"/>
    <col min="7433" max="7433" width="17" style="1" customWidth="1"/>
    <col min="7434" max="7436" width="9.140625" style="1"/>
    <col min="7437" max="7437" width="1.85546875" style="1" customWidth="1"/>
    <col min="7438" max="7438" width="16.85546875" style="1" customWidth="1"/>
    <col min="7439" max="7443" width="9.140625" style="1"/>
    <col min="7444" max="7444" width="1.85546875" style="1" customWidth="1"/>
    <col min="7445" max="7445" width="16.85546875" style="1" customWidth="1"/>
    <col min="7446" max="7682" width="9.140625" style="1"/>
    <col min="7683" max="7683" width="25" style="1" customWidth="1"/>
    <col min="7684" max="7684" width="10" style="1" customWidth="1"/>
    <col min="7685" max="7685" width="9.140625" style="1"/>
    <col min="7686" max="7686" width="12.140625" style="1" customWidth="1"/>
    <col min="7687" max="7687" width="14" style="1" customWidth="1"/>
    <col min="7688" max="7688" width="1.5703125" style="1" customWidth="1"/>
    <col min="7689" max="7689" width="17" style="1" customWidth="1"/>
    <col min="7690" max="7692" width="9.140625" style="1"/>
    <col min="7693" max="7693" width="1.85546875" style="1" customWidth="1"/>
    <col min="7694" max="7694" width="16.85546875" style="1" customWidth="1"/>
    <col min="7695" max="7699" width="9.140625" style="1"/>
    <col min="7700" max="7700" width="1.85546875" style="1" customWidth="1"/>
    <col min="7701" max="7701" width="16.85546875" style="1" customWidth="1"/>
    <col min="7702" max="7938" width="9.140625" style="1"/>
    <col min="7939" max="7939" width="25" style="1" customWidth="1"/>
    <col min="7940" max="7940" width="10" style="1" customWidth="1"/>
    <col min="7941" max="7941" width="9.140625" style="1"/>
    <col min="7942" max="7942" width="12.140625" style="1" customWidth="1"/>
    <col min="7943" max="7943" width="14" style="1" customWidth="1"/>
    <col min="7944" max="7944" width="1.5703125" style="1" customWidth="1"/>
    <col min="7945" max="7945" width="17" style="1" customWidth="1"/>
    <col min="7946" max="7948" width="9.140625" style="1"/>
    <col min="7949" max="7949" width="1.85546875" style="1" customWidth="1"/>
    <col min="7950" max="7950" width="16.85546875" style="1" customWidth="1"/>
    <col min="7951" max="7955" width="9.140625" style="1"/>
    <col min="7956" max="7956" width="1.85546875" style="1" customWidth="1"/>
    <col min="7957" max="7957" width="16.85546875" style="1" customWidth="1"/>
    <col min="7958" max="8194" width="9.140625" style="1"/>
    <col min="8195" max="8195" width="25" style="1" customWidth="1"/>
    <col min="8196" max="8196" width="10" style="1" customWidth="1"/>
    <col min="8197" max="8197" width="9.140625" style="1"/>
    <col min="8198" max="8198" width="12.140625" style="1" customWidth="1"/>
    <col min="8199" max="8199" width="14" style="1" customWidth="1"/>
    <col min="8200" max="8200" width="1.5703125" style="1" customWidth="1"/>
    <col min="8201" max="8201" width="17" style="1" customWidth="1"/>
    <col min="8202" max="8204" width="9.140625" style="1"/>
    <col min="8205" max="8205" width="1.85546875" style="1" customWidth="1"/>
    <col min="8206" max="8206" width="16.85546875" style="1" customWidth="1"/>
    <col min="8207" max="8211" width="9.140625" style="1"/>
    <col min="8212" max="8212" width="1.85546875" style="1" customWidth="1"/>
    <col min="8213" max="8213" width="16.85546875" style="1" customWidth="1"/>
    <col min="8214" max="8450" width="9.140625" style="1"/>
    <col min="8451" max="8451" width="25" style="1" customWidth="1"/>
    <col min="8452" max="8452" width="10" style="1" customWidth="1"/>
    <col min="8453" max="8453" width="9.140625" style="1"/>
    <col min="8454" max="8454" width="12.140625" style="1" customWidth="1"/>
    <col min="8455" max="8455" width="14" style="1" customWidth="1"/>
    <col min="8456" max="8456" width="1.5703125" style="1" customWidth="1"/>
    <col min="8457" max="8457" width="17" style="1" customWidth="1"/>
    <col min="8458" max="8460" width="9.140625" style="1"/>
    <col min="8461" max="8461" width="1.85546875" style="1" customWidth="1"/>
    <col min="8462" max="8462" width="16.85546875" style="1" customWidth="1"/>
    <col min="8463" max="8467" width="9.140625" style="1"/>
    <col min="8468" max="8468" width="1.85546875" style="1" customWidth="1"/>
    <col min="8469" max="8469" width="16.85546875" style="1" customWidth="1"/>
    <col min="8470" max="8706" width="9.140625" style="1"/>
    <col min="8707" max="8707" width="25" style="1" customWidth="1"/>
    <col min="8708" max="8708" width="10" style="1" customWidth="1"/>
    <col min="8709" max="8709" width="9.140625" style="1"/>
    <col min="8710" max="8710" width="12.140625" style="1" customWidth="1"/>
    <col min="8711" max="8711" width="14" style="1" customWidth="1"/>
    <col min="8712" max="8712" width="1.5703125" style="1" customWidth="1"/>
    <col min="8713" max="8713" width="17" style="1" customWidth="1"/>
    <col min="8714" max="8716" width="9.140625" style="1"/>
    <col min="8717" max="8717" width="1.85546875" style="1" customWidth="1"/>
    <col min="8718" max="8718" width="16.85546875" style="1" customWidth="1"/>
    <col min="8719" max="8723" width="9.140625" style="1"/>
    <col min="8724" max="8724" width="1.85546875" style="1" customWidth="1"/>
    <col min="8725" max="8725" width="16.85546875" style="1" customWidth="1"/>
    <col min="8726" max="8962" width="9.140625" style="1"/>
    <col min="8963" max="8963" width="25" style="1" customWidth="1"/>
    <col min="8964" max="8964" width="10" style="1" customWidth="1"/>
    <col min="8965" max="8965" width="9.140625" style="1"/>
    <col min="8966" max="8966" width="12.140625" style="1" customWidth="1"/>
    <col min="8967" max="8967" width="14" style="1" customWidth="1"/>
    <col min="8968" max="8968" width="1.5703125" style="1" customWidth="1"/>
    <col min="8969" max="8969" width="17" style="1" customWidth="1"/>
    <col min="8970" max="8972" width="9.140625" style="1"/>
    <col min="8973" max="8973" width="1.85546875" style="1" customWidth="1"/>
    <col min="8974" max="8974" width="16.85546875" style="1" customWidth="1"/>
    <col min="8975" max="8979" width="9.140625" style="1"/>
    <col min="8980" max="8980" width="1.85546875" style="1" customWidth="1"/>
    <col min="8981" max="8981" width="16.85546875" style="1" customWidth="1"/>
    <col min="8982" max="9218" width="9.140625" style="1"/>
    <col min="9219" max="9219" width="25" style="1" customWidth="1"/>
    <col min="9220" max="9220" width="10" style="1" customWidth="1"/>
    <col min="9221" max="9221" width="9.140625" style="1"/>
    <col min="9222" max="9222" width="12.140625" style="1" customWidth="1"/>
    <col min="9223" max="9223" width="14" style="1" customWidth="1"/>
    <col min="9224" max="9224" width="1.5703125" style="1" customWidth="1"/>
    <col min="9225" max="9225" width="17" style="1" customWidth="1"/>
    <col min="9226" max="9228" width="9.140625" style="1"/>
    <col min="9229" max="9229" width="1.85546875" style="1" customWidth="1"/>
    <col min="9230" max="9230" width="16.85546875" style="1" customWidth="1"/>
    <col min="9231" max="9235" width="9.140625" style="1"/>
    <col min="9236" max="9236" width="1.85546875" style="1" customWidth="1"/>
    <col min="9237" max="9237" width="16.85546875" style="1" customWidth="1"/>
    <col min="9238" max="9474" width="9.140625" style="1"/>
    <col min="9475" max="9475" width="25" style="1" customWidth="1"/>
    <col min="9476" max="9476" width="10" style="1" customWidth="1"/>
    <col min="9477" max="9477" width="9.140625" style="1"/>
    <col min="9478" max="9478" width="12.140625" style="1" customWidth="1"/>
    <col min="9479" max="9479" width="14" style="1" customWidth="1"/>
    <col min="9480" max="9480" width="1.5703125" style="1" customWidth="1"/>
    <col min="9481" max="9481" width="17" style="1" customWidth="1"/>
    <col min="9482" max="9484" width="9.140625" style="1"/>
    <col min="9485" max="9485" width="1.85546875" style="1" customWidth="1"/>
    <col min="9486" max="9486" width="16.85546875" style="1" customWidth="1"/>
    <col min="9487" max="9491" width="9.140625" style="1"/>
    <col min="9492" max="9492" width="1.85546875" style="1" customWidth="1"/>
    <col min="9493" max="9493" width="16.85546875" style="1" customWidth="1"/>
    <col min="9494" max="9730" width="9.140625" style="1"/>
    <col min="9731" max="9731" width="25" style="1" customWidth="1"/>
    <col min="9732" max="9732" width="10" style="1" customWidth="1"/>
    <col min="9733" max="9733" width="9.140625" style="1"/>
    <col min="9734" max="9734" width="12.140625" style="1" customWidth="1"/>
    <col min="9735" max="9735" width="14" style="1" customWidth="1"/>
    <col min="9736" max="9736" width="1.5703125" style="1" customWidth="1"/>
    <col min="9737" max="9737" width="17" style="1" customWidth="1"/>
    <col min="9738" max="9740" width="9.140625" style="1"/>
    <col min="9741" max="9741" width="1.85546875" style="1" customWidth="1"/>
    <col min="9742" max="9742" width="16.85546875" style="1" customWidth="1"/>
    <col min="9743" max="9747" width="9.140625" style="1"/>
    <col min="9748" max="9748" width="1.85546875" style="1" customWidth="1"/>
    <col min="9749" max="9749" width="16.85546875" style="1" customWidth="1"/>
    <col min="9750" max="9986" width="9.140625" style="1"/>
    <col min="9987" max="9987" width="25" style="1" customWidth="1"/>
    <col min="9988" max="9988" width="10" style="1" customWidth="1"/>
    <col min="9989" max="9989" width="9.140625" style="1"/>
    <col min="9990" max="9990" width="12.140625" style="1" customWidth="1"/>
    <col min="9991" max="9991" width="14" style="1" customWidth="1"/>
    <col min="9992" max="9992" width="1.5703125" style="1" customWidth="1"/>
    <col min="9993" max="9993" width="17" style="1" customWidth="1"/>
    <col min="9994" max="9996" width="9.140625" style="1"/>
    <col min="9997" max="9997" width="1.85546875" style="1" customWidth="1"/>
    <col min="9998" max="9998" width="16.85546875" style="1" customWidth="1"/>
    <col min="9999" max="10003" width="9.140625" style="1"/>
    <col min="10004" max="10004" width="1.85546875" style="1" customWidth="1"/>
    <col min="10005" max="10005" width="16.85546875" style="1" customWidth="1"/>
    <col min="10006" max="10242" width="9.140625" style="1"/>
    <col min="10243" max="10243" width="25" style="1" customWidth="1"/>
    <col min="10244" max="10244" width="10" style="1" customWidth="1"/>
    <col min="10245" max="10245" width="9.140625" style="1"/>
    <col min="10246" max="10246" width="12.140625" style="1" customWidth="1"/>
    <col min="10247" max="10247" width="14" style="1" customWidth="1"/>
    <col min="10248" max="10248" width="1.5703125" style="1" customWidth="1"/>
    <col min="10249" max="10249" width="17" style="1" customWidth="1"/>
    <col min="10250" max="10252" width="9.140625" style="1"/>
    <col min="10253" max="10253" width="1.85546875" style="1" customWidth="1"/>
    <col min="10254" max="10254" width="16.85546875" style="1" customWidth="1"/>
    <col min="10255" max="10259" width="9.140625" style="1"/>
    <col min="10260" max="10260" width="1.85546875" style="1" customWidth="1"/>
    <col min="10261" max="10261" width="16.85546875" style="1" customWidth="1"/>
    <col min="10262" max="10498" width="9.140625" style="1"/>
    <col min="10499" max="10499" width="25" style="1" customWidth="1"/>
    <col min="10500" max="10500" width="10" style="1" customWidth="1"/>
    <col min="10501" max="10501" width="9.140625" style="1"/>
    <col min="10502" max="10502" width="12.140625" style="1" customWidth="1"/>
    <col min="10503" max="10503" width="14" style="1" customWidth="1"/>
    <col min="10504" max="10504" width="1.5703125" style="1" customWidth="1"/>
    <col min="10505" max="10505" width="17" style="1" customWidth="1"/>
    <col min="10506" max="10508" width="9.140625" style="1"/>
    <col min="10509" max="10509" width="1.85546875" style="1" customWidth="1"/>
    <col min="10510" max="10510" width="16.85546875" style="1" customWidth="1"/>
    <col min="10511" max="10515" width="9.140625" style="1"/>
    <col min="10516" max="10516" width="1.85546875" style="1" customWidth="1"/>
    <col min="10517" max="10517" width="16.85546875" style="1" customWidth="1"/>
    <col min="10518" max="10754" width="9.140625" style="1"/>
    <col min="10755" max="10755" width="25" style="1" customWidth="1"/>
    <col min="10756" max="10756" width="10" style="1" customWidth="1"/>
    <col min="10757" max="10757" width="9.140625" style="1"/>
    <col min="10758" max="10758" width="12.140625" style="1" customWidth="1"/>
    <col min="10759" max="10759" width="14" style="1" customWidth="1"/>
    <col min="10760" max="10760" width="1.5703125" style="1" customWidth="1"/>
    <col min="10761" max="10761" width="17" style="1" customWidth="1"/>
    <col min="10762" max="10764" width="9.140625" style="1"/>
    <col min="10765" max="10765" width="1.85546875" style="1" customWidth="1"/>
    <col min="10766" max="10766" width="16.85546875" style="1" customWidth="1"/>
    <col min="10767" max="10771" width="9.140625" style="1"/>
    <col min="10772" max="10772" width="1.85546875" style="1" customWidth="1"/>
    <col min="10773" max="10773" width="16.85546875" style="1" customWidth="1"/>
    <col min="10774" max="11010" width="9.140625" style="1"/>
    <col min="11011" max="11011" width="25" style="1" customWidth="1"/>
    <col min="11012" max="11012" width="10" style="1" customWidth="1"/>
    <col min="11013" max="11013" width="9.140625" style="1"/>
    <col min="11014" max="11014" width="12.140625" style="1" customWidth="1"/>
    <col min="11015" max="11015" width="14" style="1" customWidth="1"/>
    <col min="11016" max="11016" width="1.5703125" style="1" customWidth="1"/>
    <col min="11017" max="11017" width="17" style="1" customWidth="1"/>
    <col min="11018" max="11020" width="9.140625" style="1"/>
    <col min="11021" max="11021" width="1.85546875" style="1" customWidth="1"/>
    <col min="11022" max="11022" width="16.85546875" style="1" customWidth="1"/>
    <col min="11023" max="11027" width="9.140625" style="1"/>
    <col min="11028" max="11028" width="1.85546875" style="1" customWidth="1"/>
    <col min="11029" max="11029" width="16.85546875" style="1" customWidth="1"/>
    <col min="11030" max="11266" width="9.140625" style="1"/>
    <col min="11267" max="11267" width="25" style="1" customWidth="1"/>
    <col min="11268" max="11268" width="10" style="1" customWidth="1"/>
    <col min="11269" max="11269" width="9.140625" style="1"/>
    <col min="11270" max="11270" width="12.140625" style="1" customWidth="1"/>
    <col min="11271" max="11271" width="14" style="1" customWidth="1"/>
    <col min="11272" max="11272" width="1.5703125" style="1" customWidth="1"/>
    <col min="11273" max="11273" width="17" style="1" customWidth="1"/>
    <col min="11274" max="11276" width="9.140625" style="1"/>
    <col min="11277" max="11277" width="1.85546875" style="1" customWidth="1"/>
    <col min="11278" max="11278" width="16.85546875" style="1" customWidth="1"/>
    <col min="11279" max="11283" width="9.140625" style="1"/>
    <col min="11284" max="11284" width="1.85546875" style="1" customWidth="1"/>
    <col min="11285" max="11285" width="16.85546875" style="1" customWidth="1"/>
    <col min="11286" max="11522" width="9.140625" style="1"/>
    <col min="11523" max="11523" width="25" style="1" customWidth="1"/>
    <col min="11524" max="11524" width="10" style="1" customWidth="1"/>
    <col min="11525" max="11525" width="9.140625" style="1"/>
    <col min="11526" max="11526" width="12.140625" style="1" customWidth="1"/>
    <col min="11527" max="11527" width="14" style="1" customWidth="1"/>
    <col min="11528" max="11528" width="1.5703125" style="1" customWidth="1"/>
    <col min="11529" max="11529" width="17" style="1" customWidth="1"/>
    <col min="11530" max="11532" width="9.140625" style="1"/>
    <col min="11533" max="11533" width="1.85546875" style="1" customWidth="1"/>
    <col min="11534" max="11534" width="16.85546875" style="1" customWidth="1"/>
    <col min="11535" max="11539" width="9.140625" style="1"/>
    <col min="11540" max="11540" width="1.85546875" style="1" customWidth="1"/>
    <col min="11541" max="11541" width="16.85546875" style="1" customWidth="1"/>
    <col min="11542" max="11778" width="9.140625" style="1"/>
    <col min="11779" max="11779" width="25" style="1" customWidth="1"/>
    <col min="11780" max="11780" width="10" style="1" customWidth="1"/>
    <col min="11781" max="11781" width="9.140625" style="1"/>
    <col min="11782" max="11782" width="12.140625" style="1" customWidth="1"/>
    <col min="11783" max="11783" width="14" style="1" customWidth="1"/>
    <col min="11784" max="11784" width="1.5703125" style="1" customWidth="1"/>
    <col min="11785" max="11785" width="17" style="1" customWidth="1"/>
    <col min="11786" max="11788" width="9.140625" style="1"/>
    <col min="11789" max="11789" width="1.85546875" style="1" customWidth="1"/>
    <col min="11790" max="11790" width="16.85546875" style="1" customWidth="1"/>
    <col min="11791" max="11795" width="9.140625" style="1"/>
    <col min="11796" max="11796" width="1.85546875" style="1" customWidth="1"/>
    <col min="11797" max="11797" width="16.85546875" style="1" customWidth="1"/>
    <col min="11798" max="12034" width="9.140625" style="1"/>
    <col min="12035" max="12035" width="25" style="1" customWidth="1"/>
    <col min="12036" max="12036" width="10" style="1" customWidth="1"/>
    <col min="12037" max="12037" width="9.140625" style="1"/>
    <col min="12038" max="12038" width="12.140625" style="1" customWidth="1"/>
    <col min="12039" max="12039" width="14" style="1" customWidth="1"/>
    <col min="12040" max="12040" width="1.5703125" style="1" customWidth="1"/>
    <col min="12041" max="12041" width="17" style="1" customWidth="1"/>
    <col min="12042" max="12044" width="9.140625" style="1"/>
    <col min="12045" max="12045" width="1.85546875" style="1" customWidth="1"/>
    <col min="12046" max="12046" width="16.85546875" style="1" customWidth="1"/>
    <col min="12047" max="12051" width="9.140625" style="1"/>
    <col min="12052" max="12052" width="1.85546875" style="1" customWidth="1"/>
    <col min="12053" max="12053" width="16.85546875" style="1" customWidth="1"/>
    <col min="12054" max="12290" width="9.140625" style="1"/>
    <col min="12291" max="12291" width="25" style="1" customWidth="1"/>
    <col min="12292" max="12292" width="10" style="1" customWidth="1"/>
    <col min="12293" max="12293" width="9.140625" style="1"/>
    <col min="12294" max="12294" width="12.140625" style="1" customWidth="1"/>
    <col min="12295" max="12295" width="14" style="1" customWidth="1"/>
    <col min="12296" max="12296" width="1.5703125" style="1" customWidth="1"/>
    <col min="12297" max="12297" width="17" style="1" customWidth="1"/>
    <col min="12298" max="12300" width="9.140625" style="1"/>
    <col min="12301" max="12301" width="1.85546875" style="1" customWidth="1"/>
    <col min="12302" max="12302" width="16.85546875" style="1" customWidth="1"/>
    <col min="12303" max="12307" width="9.140625" style="1"/>
    <col min="12308" max="12308" width="1.85546875" style="1" customWidth="1"/>
    <col min="12309" max="12309" width="16.85546875" style="1" customWidth="1"/>
    <col min="12310" max="12546" width="9.140625" style="1"/>
    <col min="12547" max="12547" width="25" style="1" customWidth="1"/>
    <col min="12548" max="12548" width="10" style="1" customWidth="1"/>
    <col min="12549" max="12549" width="9.140625" style="1"/>
    <col min="12550" max="12550" width="12.140625" style="1" customWidth="1"/>
    <col min="12551" max="12551" width="14" style="1" customWidth="1"/>
    <col min="12552" max="12552" width="1.5703125" style="1" customWidth="1"/>
    <col min="12553" max="12553" width="17" style="1" customWidth="1"/>
    <col min="12554" max="12556" width="9.140625" style="1"/>
    <col min="12557" max="12557" width="1.85546875" style="1" customWidth="1"/>
    <col min="12558" max="12558" width="16.85546875" style="1" customWidth="1"/>
    <col min="12559" max="12563" width="9.140625" style="1"/>
    <col min="12564" max="12564" width="1.85546875" style="1" customWidth="1"/>
    <col min="12565" max="12565" width="16.85546875" style="1" customWidth="1"/>
    <col min="12566" max="12802" width="9.140625" style="1"/>
    <col min="12803" max="12803" width="25" style="1" customWidth="1"/>
    <col min="12804" max="12804" width="10" style="1" customWidth="1"/>
    <col min="12805" max="12805" width="9.140625" style="1"/>
    <col min="12806" max="12806" width="12.140625" style="1" customWidth="1"/>
    <col min="12807" max="12807" width="14" style="1" customWidth="1"/>
    <col min="12808" max="12808" width="1.5703125" style="1" customWidth="1"/>
    <col min="12809" max="12809" width="17" style="1" customWidth="1"/>
    <col min="12810" max="12812" width="9.140625" style="1"/>
    <col min="12813" max="12813" width="1.85546875" style="1" customWidth="1"/>
    <col min="12814" max="12814" width="16.85546875" style="1" customWidth="1"/>
    <col min="12815" max="12819" width="9.140625" style="1"/>
    <col min="12820" max="12820" width="1.85546875" style="1" customWidth="1"/>
    <col min="12821" max="12821" width="16.85546875" style="1" customWidth="1"/>
    <col min="12822" max="13058" width="9.140625" style="1"/>
    <col min="13059" max="13059" width="25" style="1" customWidth="1"/>
    <col min="13060" max="13060" width="10" style="1" customWidth="1"/>
    <col min="13061" max="13061" width="9.140625" style="1"/>
    <col min="13062" max="13062" width="12.140625" style="1" customWidth="1"/>
    <col min="13063" max="13063" width="14" style="1" customWidth="1"/>
    <col min="13064" max="13064" width="1.5703125" style="1" customWidth="1"/>
    <col min="13065" max="13065" width="17" style="1" customWidth="1"/>
    <col min="13066" max="13068" width="9.140625" style="1"/>
    <col min="13069" max="13069" width="1.85546875" style="1" customWidth="1"/>
    <col min="13070" max="13070" width="16.85546875" style="1" customWidth="1"/>
    <col min="13071" max="13075" width="9.140625" style="1"/>
    <col min="13076" max="13076" width="1.85546875" style="1" customWidth="1"/>
    <col min="13077" max="13077" width="16.85546875" style="1" customWidth="1"/>
    <col min="13078" max="13314" width="9.140625" style="1"/>
    <col min="13315" max="13315" width="25" style="1" customWidth="1"/>
    <col min="13316" max="13316" width="10" style="1" customWidth="1"/>
    <col min="13317" max="13317" width="9.140625" style="1"/>
    <col min="13318" max="13318" width="12.140625" style="1" customWidth="1"/>
    <col min="13319" max="13319" width="14" style="1" customWidth="1"/>
    <col min="13320" max="13320" width="1.5703125" style="1" customWidth="1"/>
    <col min="13321" max="13321" width="17" style="1" customWidth="1"/>
    <col min="13322" max="13324" width="9.140625" style="1"/>
    <col min="13325" max="13325" width="1.85546875" style="1" customWidth="1"/>
    <col min="13326" max="13326" width="16.85546875" style="1" customWidth="1"/>
    <col min="13327" max="13331" width="9.140625" style="1"/>
    <col min="13332" max="13332" width="1.85546875" style="1" customWidth="1"/>
    <col min="13333" max="13333" width="16.85546875" style="1" customWidth="1"/>
    <col min="13334" max="13570" width="9.140625" style="1"/>
    <col min="13571" max="13571" width="25" style="1" customWidth="1"/>
    <col min="13572" max="13572" width="10" style="1" customWidth="1"/>
    <col min="13573" max="13573" width="9.140625" style="1"/>
    <col min="13574" max="13574" width="12.140625" style="1" customWidth="1"/>
    <col min="13575" max="13575" width="14" style="1" customWidth="1"/>
    <col min="13576" max="13576" width="1.5703125" style="1" customWidth="1"/>
    <col min="13577" max="13577" width="17" style="1" customWidth="1"/>
    <col min="13578" max="13580" width="9.140625" style="1"/>
    <col min="13581" max="13581" width="1.85546875" style="1" customWidth="1"/>
    <col min="13582" max="13582" width="16.85546875" style="1" customWidth="1"/>
    <col min="13583" max="13587" width="9.140625" style="1"/>
    <col min="13588" max="13588" width="1.85546875" style="1" customWidth="1"/>
    <col min="13589" max="13589" width="16.85546875" style="1" customWidth="1"/>
    <col min="13590" max="13826" width="9.140625" style="1"/>
    <col min="13827" max="13827" width="25" style="1" customWidth="1"/>
    <col min="13828" max="13828" width="10" style="1" customWidth="1"/>
    <col min="13829" max="13829" width="9.140625" style="1"/>
    <col min="13830" max="13830" width="12.140625" style="1" customWidth="1"/>
    <col min="13831" max="13831" width="14" style="1" customWidth="1"/>
    <col min="13832" max="13832" width="1.5703125" style="1" customWidth="1"/>
    <col min="13833" max="13833" width="17" style="1" customWidth="1"/>
    <col min="13834" max="13836" width="9.140625" style="1"/>
    <col min="13837" max="13837" width="1.85546875" style="1" customWidth="1"/>
    <col min="13838" max="13838" width="16.85546875" style="1" customWidth="1"/>
    <col min="13839" max="13843" width="9.140625" style="1"/>
    <col min="13844" max="13844" width="1.85546875" style="1" customWidth="1"/>
    <col min="13845" max="13845" width="16.85546875" style="1" customWidth="1"/>
    <col min="13846" max="14082" width="9.140625" style="1"/>
    <col min="14083" max="14083" width="25" style="1" customWidth="1"/>
    <col min="14084" max="14084" width="10" style="1" customWidth="1"/>
    <col min="14085" max="14085" width="9.140625" style="1"/>
    <col min="14086" max="14086" width="12.140625" style="1" customWidth="1"/>
    <col min="14087" max="14087" width="14" style="1" customWidth="1"/>
    <col min="14088" max="14088" width="1.5703125" style="1" customWidth="1"/>
    <col min="14089" max="14089" width="17" style="1" customWidth="1"/>
    <col min="14090" max="14092" width="9.140625" style="1"/>
    <col min="14093" max="14093" width="1.85546875" style="1" customWidth="1"/>
    <col min="14094" max="14094" width="16.85546875" style="1" customWidth="1"/>
    <col min="14095" max="14099" width="9.140625" style="1"/>
    <col min="14100" max="14100" width="1.85546875" style="1" customWidth="1"/>
    <col min="14101" max="14101" width="16.85546875" style="1" customWidth="1"/>
    <col min="14102" max="14338" width="9.140625" style="1"/>
    <col min="14339" max="14339" width="25" style="1" customWidth="1"/>
    <col min="14340" max="14340" width="10" style="1" customWidth="1"/>
    <col min="14341" max="14341" width="9.140625" style="1"/>
    <col min="14342" max="14342" width="12.140625" style="1" customWidth="1"/>
    <col min="14343" max="14343" width="14" style="1" customWidth="1"/>
    <col min="14344" max="14344" width="1.5703125" style="1" customWidth="1"/>
    <col min="14345" max="14345" width="17" style="1" customWidth="1"/>
    <col min="14346" max="14348" width="9.140625" style="1"/>
    <col min="14349" max="14349" width="1.85546875" style="1" customWidth="1"/>
    <col min="14350" max="14350" width="16.85546875" style="1" customWidth="1"/>
    <col min="14351" max="14355" width="9.140625" style="1"/>
    <col min="14356" max="14356" width="1.85546875" style="1" customWidth="1"/>
    <col min="14357" max="14357" width="16.85546875" style="1" customWidth="1"/>
    <col min="14358" max="14594" width="9.140625" style="1"/>
    <col min="14595" max="14595" width="25" style="1" customWidth="1"/>
    <col min="14596" max="14596" width="10" style="1" customWidth="1"/>
    <col min="14597" max="14597" width="9.140625" style="1"/>
    <col min="14598" max="14598" width="12.140625" style="1" customWidth="1"/>
    <col min="14599" max="14599" width="14" style="1" customWidth="1"/>
    <col min="14600" max="14600" width="1.5703125" style="1" customWidth="1"/>
    <col min="14601" max="14601" width="17" style="1" customWidth="1"/>
    <col min="14602" max="14604" width="9.140625" style="1"/>
    <col min="14605" max="14605" width="1.85546875" style="1" customWidth="1"/>
    <col min="14606" max="14606" width="16.85546875" style="1" customWidth="1"/>
    <col min="14607" max="14611" width="9.140625" style="1"/>
    <col min="14612" max="14612" width="1.85546875" style="1" customWidth="1"/>
    <col min="14613" max="14613" width="16.85546875" style="1" customWidth="1"/>
    <col min="14614" max="14850" width="9.140625" style="1"/>
    <col min="14851" max="14851" width="25" style="1" customWidth="1"/>
    <col min="14852" max="14852" width="10" style="1" customWidth="1"/>
    <col min="14853" max="14853" width="9.140625" style="1"/>
    <col min="14854" max="14854" width="12.140625" style="1" customWidth="1"/>
    <col min="14855" max="14855" width="14" style="1" customWidth="1"/>
    <col min="14856" max="14856" width="1.5703125" style="1" customWidth="1"/>
    <col min="14857" max="14857" width="17" style="1" customWidth="1"/>
    <col min="14858" max="14860" width="9.140625" style="1"/>
    <col min="14861" max="14861" width="1.85546875" style="1" customWidth="1"/>
    <col min="14862" max="14862" width="16.85546875" style="1" customWidth="1"/>
    <col min="14863" max="14867" width="9.140625" style="1"/>
    <col min="14868" max="14868" width="1.85546875" style="1" customWidth="1"/>
    <col min="14869" max="14869" width="16.85546875" style="1" customWidth="1"/>
    <col min="14870" max="15106" width="9.140625" style="1"/>
    <col min="15107" max="15107" width="25" style="1" customWidth="1"/>
    <col min="15108" max="15108" width="10" style="1" customWidth="1"/>
    <col min="15109" max="15109" width="9.140625" style="1"/>
    <col min="15110" max="15110" width="12.140625" style="1" customWidth="1"/>
    <col min="15111" max="15111" width="14" style="1" customWidth="1"/>
    <col min="15112" max="15112" width="1.5703125" style="1" customWidth="1"/>
    <col min="15113" max="15113" width="17" style="1" customWidth="1"/>
    <col min="15114" max="15116" width="9.140625" style="1"/>
    <col min="15117" max="15117" width="1.85546875" style="1" customWidth="1"/>
    <col min="15118" max="15118" width="16.85546875" style="1" customWidth="1"/>
    <col min="15119" max="15123" width="9.140625" style="1"/>
    <col min="15124" max="15124" width="1.85546875" style="1" customWidth="1"/>
    <col min="15125" max="15125" width="16.85546875" style="1" customWidth="1"/>
    <col min="15126" max="15362" width="9.140625" style="1"/>
    <col min="15363" max="15363" width="25" style="1" customWidth="1"/>
    <col min="15364" max="15364" width="10" style="1" customWidth="1"/>
    <col min="15365" max="15365" width="9.140625" style="1"/>
    <col min="15366" max="15366" width="12.140625" style="1" customWidth="1"/>
    <col min="15367" max="15367" width="14" style="1" customWidth="1"/>
    <col min="15368" max="15368" width="1.5703125" style="1" customWidth="1"/>
    <col min="15369" max="15369" width="17" style="1" customWidth="1"/>
    <col min="15370" max="15372" width="9.140625" style="1"/>
    <col min="15373" max="15373" width="1.85546875" style="1" customWidth="1"/>
    <col min="15374" max="15374" width="16.85546875" style="1" customWidth="1"/>
    <col min="15375" max="15379" width="9.140625" style="1"/>
    <col min="15380" max="15380" width="1.85546875" style="1" customWidth="1"/>
    <col min="15381" max="15381" width="16.85546875" style="1" customWidth="1"/>
    <col min="15382" max="15618" width="9.140625" style="1"/>
    <col min="15619" max="15619" width="25" style="1" customWidth="1"/>
    <col min="15620" max="15620" width="10" style="1" customWidth="1"/>
    <col min="15621" max="15621" width="9.140625" style="1"/>
    <col min="15622" max="15622" width="12.140625" style="1" customWidth="1"/>
    <col min="15623" max="15623" width="14" style="1" customWidth="1"/>
    <col min="15624" max="15624" width="1.5703125" style="1" customWidth="1"/>
    <col min="15625" max="15625" width="17" style="1" customWidth="1"/>
    <col min="15626" max="15628" width="9.140625" style="1"/>
    <col min="15629" max="15629" width="1.85546875" style="1" customWidth="1"/>
    <col min="15630" max="15630" width="16.85546875" style="1" customWidth="1"/>
    <col min="15631" max="15635" width="9.140625" style="1"/>
    <col min="15636" max="15636" width="1.85546875" style="1" customWidth="1"/>
    <col min="15637" max="15637" width="16.85546875" style="1" customWidth="1"/>
    <col min="15638" max="15874" width="9.140625" style="1"/>
    <col min="15875" max="15875" width="25" style="1" customWidth="1"/>
    <col min="15876" max="15876" width="10" style="1" customWidth="1"/>
    <col min="15877" max="15877" width="9.140625" style="1"/>
    <col min="15878" max="15878" width="12.140625" style="1" customWidth="1"/>
    <col min="15879" max="15879" width="14" style="1" customWidth="1"/>
    <col min="15880" max="15880" width="1.5703125" style="1" customWidth="1"/>
    <col min="15881" max="15881" width="17" style="1" customWidth="1"/>
    <col min="15882" max="15884" width="9.140625" style="1"/>
    <col min="15885" max="15885" width="1.85546875" style="1" customWidth="1"/>
    <col min="15886" max="15886" width="16.85546875" style="1" customWidth="1"/>
    <col min="15887" max="15891" width="9.140625" style="1"/>
    <col min="15892" max="15892" width="1.85546875" style="1" customWidth="1"/>
    <col min="15893" max="15893" width="16.85546875" style="1" customWidth="1"/>
    <col min="15894" max="16130" width="9.140625" style="1"/>
    <col min="16131" max="16131" width="25" style="1" customWidth="1"/>
    <col min="16132" max="16132" width="10" style="1" customWidth="1"/>
    <col min="16133" max="16133" width="9.140625" style="1"/>
    <col min="16134" max="16134" width="12.140625" style="1" customWidth="1"/>
    <col min="16135" max="16135" width="14" style="1" customWidth="1"/>
    <col min="16136" max="16136" width="1.5703125" style="1" customWidth="1"/>
    <col min="16137" max="16137" width="17" style="1" customWidth="1"/>
    <col min="16138" max="16140" width="9.140625" style="1"/>
    <col min="16141" max="16141" width="1.85546875" style="1" customWidth="1"/>
    <col min="16142" max="16142" width="16.85546875" style="1" customWidth="1"/>
    <col min="16143" max="16147" width="9.140625" style="1"/>
    <col min="16148" max="16148" width="1.85546875" style="1" customWidth="1"/>
    <col min="16149" max="16149" width="16.85546875" style="1" customWidth="1"/>
    <col min="16150" max="16384" width="9.140625" style="1"/>
  </cols>
  <sheetData>
    <row r="1" spans="2:24" ht="18.75" customHeight="1" x14ac:dyDescent="0.25">
      <c r="B1" s="25" t="s">
        <v>0</v>
      </c>
      <c r="O1" s="15"/>
    </row>
    <row r="2" spans="2:24" x14ac:dyDescent="0.25">
      <c r="B2" s="2" t="s">
        <v>1</v>
      </c>
      <c r="C2" s="2"/>
      <c r="D2" s="3"/>
      <c r="E2" s="3"/>
      <c r="F2" s="3"/>
      <c r="G2" s="3"/>
      <c r="I2" s="2" t="s">
        <v>2</v>
      </c>
      <c r="O2" s="15"/>
      <c r="V2" s="3"/>
      <c r="W2" s="3"/>
      <c r="X2" s="3"/>
    </row>
    <row r="3" spans="2:24" x14ac:dyDescent="0.25">
      <c r="B3" s="52" t="s">
        <v>35</v>
      </c>
      <c r="C3" s="50" t="s">
        <v>5</v>
      </c>
      <c r="D3" s="50"/>
      <c r="E3" s="50" t="s">
        <v>6</v>
      </c>
      <c r="F3" s="50"/>
      <c r="G3" s="21"/>
      <c r="I3" s="52" t="s">
        <v>35</v>
      </c>
      <c r="J3" s="50" t="s">
        <v>6</v>
      </c>
      <c r="K3" s="50"/>
      <c r="L3" s="50"/>
      <c r="N3" s="14" t="s">
        <v>26</v>
      </c>
      <c r="O3" s="18"/>
    </row>
    <row r="4" spans="2:24" x14ac:dyDescent="0.25">
      <c r="B4" s="51"/>
      <c r="C4" s="43" t="s">
        <v>7</v>
      </c>
      <c r="D4" s="36" t="s">
        <v>8</v>
      </c>
      <c r="E4" s="36" t="s">
        <v>33</v>
      </c>
      <c r="F4" s="9" t="s">
        <v>31</v>
      </c>
      <c r="G4" s="21"/>
      <c r="I4" s="51"/>
      <c r="J4" s="43" t="s">
        <v>9</v>
      </c>
      <c r="K4" s="36" t="s">
        <v>30</v>
      </c>
      <c r="L4" s="9" t="s">
        <v>31</v>
      </c>
      <c r="N4" s="16" t="s">
        <v>27</v>
      </c>
      <c r="O4" s="20"/>
    </row>
    <row r="5" spans="2:24" x14ac:dyDescent="0.25">
      <c r="B5" s="35"/>
      <c r="C5" s="36"/>
      <c r="D5" s="36"/>
      <c r="E5" s="36"/>
      <c r="F5" s="36"/>
      <c r="G5" s="21"/>
      <c r="I5" s="46" t="s">
        <v>12</v>
      </c>
      <c r="J5" s="26"/>
      <c r="K5" s="40"/>
      <c r="L5" s="41"/>
      <c r="N5" s="17" t="s">
        <v>28</v>
      </c>
      <c r="O5" s="3"/>
    </row>
    <row r="6" spans="2:24" ht="18" customHeight="1" x14ac:dyDescent="0.25">
      <c r="B6" s="44" t="s">
        <v>13</v>
      </c>
      <c r="C6" s="33"/>
      <c r="D6" s="4">
        <v>100</v>
      </c>
      <c r="E6" s="31"/>
      <c r="F6" s="33"/>
      <c r="G6" s="22"/>
      <c r="I6" s="44" t="s">
        <v>13</v>
      </c>
      <c r="J6" s="27"/>
      <c r="K6" s="5">
        <f>IF(J5=0,0,J6/J5*100)</f>
        <v>0</v>
      </c>
      <c r="L6" s="33"/>
      <c r="N6" s="19" t="s">
        <v>29</v>
      </c>
    </row>
    <row r="7" spans="2:24" ht="18" customHeight="1" x14ac:dyDescent="0.25">
      <c r="B7" s="44" t="s">
        <v>14</v>
      </c>
      <c r="C7" s="33"/>
      <c r="D7" s="6">
        <v>75</v>
      </c>
      <c r="E7" s="7">
        <f>D7*E6/100</f>
        <v>0</v>
      </c>
      <c r="F7" s="37"/>
      <c r="G7" s="23"/>
      <c r="I7" s="44" t="s">
        <v>14</v>
      </c>
      <c r="J7" s="27"/>
      <c r="K7" s="5">
        <f>IF(J5=0,0,J7/J5*100)</f>
        <v>0</v>
      </c>
      <c r="L7" s="37"/>
      <c r="N7" s="3"/>
    </row>
    <row r="8" spans="2:24" ht="18" customHeight="1" x14ac:dyDescent="0.25">
      <c r="B8" s="45" t="s">
        <v>15</v>
      </c>
      <c r="C8" s="26"/>
      <c r="D8" s="7">
        <f>C8/10000</f>
        <v>0</v>
      </c>
      <c r="E8" s="8">
        <f>D8*E6/100</f>
        <v>0</v>
      </c>
      <c r="F8" s="9">
        <f>E8*10</f>
        <v>0</v>
      </c>
      <c r="G8" s="24"/>
      <c r="I8" s="45" t="s">
        <v>15</v>
      </c>
      <c r="J8" s="28"/>
      <c r="K8" s="5">
        <f>IF(J5=0,0,J8/J5*100)</f>
        <v>0</v>
      </c>
      <c r="L8" s="9">
        <f>K8*10</f>
        <v>0</v>
      </c>
    </row>
    <row r="9" spans="2:24" ht="18" customHeight="1" x14ac:dyDescent="0.25">
      <c r="B9" s="44" t="s">
        <v>16</v>
      </c>
      <c r="C9" s="26"/>
      <c r="D9" s="7">
        <f t="shared" ref="D9:D17" si="0">C9/10000</f>
        <v>0</v>
      </c>
      <c r="E9" s="38"/>
      <c r="F9" s="39"/>
      <c r="G9" s="24"/>
      <c r="I9" s="44" t="s">
        <v>16</v>
      </c>
      <c r="J9" s="27"/>
      <c r="K9" s="42"/>
      <c r="L9" s="39"/>
    </row>
    <row r="10" spans="2:24" ht="18" customHeight="1" x14ac:dyDescent="0.25">
      <c r="B10" s="45" t="s">
        <v>17</v>
      </c>
      <c r="C10" s="34"/>
      <c r="D10" s="48"/>
      <c r="E10" s="8">
        <f>D9*E6*2.292/100</f>
        <v>0</v>
      </c>
      <c r="F10" s="9">
        <f>E10*10</f>
        <v>0</v>
      </c>
      <c r="G10" s="24"/>
      <c r="I10" s="45" t="s">
        <v>17</v>
      </c>
      <c r="J10" s="38"/>
      <c r="K10" s="5">
        <f>IF(J5=0,0,J9/J5*100*2.292)</f>
        <v>0</v>
      </c>
      <c r="L10" s="9">
        <f>K10*10</f>
        <v>0</v>
      </c>
    </row>
    <row r="11" spans="2:24" ht="18" customHeight="1" x14ac:dyDescent="0.25">
      <c r="B11" s="44" t="s">
        <v>18</v>
      </c>
      <c r="C11" s="26"/>
      <c r="D11" s="7">
        <f t="shared" si="0"/>
        <v>0</v>
      </c>
      <c r="E11" s="38"/>
      <c r="F11" s="39"/>
      <c r="G11" s="24"/>
      <c r="I11" s="44" t="s">
        <v>18</v>
      </c>
      <c r="J11" s="28"/>
      <c r="K11" s="42"/>
      <c r="L11" s="39"/>
    </row>
    <row r="12" spans="2:24" ht="18" customHeight="1" x14ac:dyDescent="0.25">
      <c r="B12" s="45" t="s">
        <v>19</v>
      </c>
      <c r="C12" s="34"/>
      <c r="D12" s="48"/>
      <c r="E12" s="8">
        <f>D11*E6*1.204/100</f>
        <v>0</v>
      </c>
      <c r="F12" s="9">
        <f>E12*10</f>
        <v>0</v>
      </c>
      <c r="G12" s="24"/>
      <c r="I12" s="45" t="s">
        <v>19</v>
      </c>
      <c r="J12" s="38"/>
      <c r="K12" s="5">
        <f>IF(J5=0,0,J11/J5*100*1.204)</f>
        <v>0</v>
      </c>
      <c r="L12" s="9">
        <f>K12*10</f>
        <v>0</v>
      </c>
    </row>
    <row r="13" spans="2:24" ht="18" customHeight="1" x14ac:dyDescent="0.25">
      <c r="B13" s="44" t="s">
        <v>20</v>
      </c>
      <c r="C13" s="26"/>
      <c r="D13" s="7">
        <f t="shared" si="0"/>
        <v>0</v>
      </c>
      <c r="E13" s="38"/>
      <c r="F13" s="39"/>
      <c r="G13" s="24"/>
      <c r="I13" s="44" t="s">
        <v>20</v>
      </c>
      <c r="J13" s="27"/>
      <c r="K13" s="42"/>
      <c r="L13" s="39"/>
    </row>
    <row r="14" spans="2:24" ht="18" customHeight="1" x14ac:dyDescent="0.25">
      <c r="B14" s="45" t="s">
        <v>21</v>
      </c>
      <c r="C14" s="34"/>
      <c r="D14" s="48"/>
      <c r="E14" s="8">
        <f>D13*E6*1.4/100</f>
        <v>0</v>
      </c>
      <c r="F14" s="9">
        <f>E14*10</f>
        <v>0</v>
      </c>
      <c r="G14" s="24"/>
      <c r="I14" s="45" t="s">
        <v>21</v>
      </c>
      <c r="J14" s="38"/>
      <c r="K14" s="5">
        <f>IF(J5=0,0,J13/J5*100*1.4)</f>
        <v>0</v>
      </c>
      <c r="L14" s="9">
        <f>K14*10</f>
        <v>0</v>
      </c>
    </row>
    <row r="15" spans="2:24" ht="18" customHeight="1" x14ac:dyDescent="0.25">
      <c r="B15" s="44" t="s">
        <v>22</v>
      </c>
      <c r="C15" s="26"/>
      <c r="D15" s="7">
        <f t="shared" si="0"/>
        <v>0</v>
      </c>
      <c r="E15" s="38"/>
      <c r="F15" s="39"/>
      <c r="G15" s="24"/>
      <c r="I15" s="44" t="s">
        <v>22</v>
      </c>
      <c r="J15" s="27"/>
      <c r="K15" s="42"/>
      <c r="L15" s="39"/>
    </row>
    <row r="16" spans="2:24" ht="18" customHeight="1" x14ac:dyDescent="0.25">
      <c r="B16" s="45" t="s">
        <v>23</v>
      </c>
      <c r="C16" s="32"/>
      <c r="D16" s="49"/>
      <c r="E16" s="8">
        <f>D15*E6*1.66/100</f>
        <v>0</v>
      </c>
      <c r="F16" s="9">
        <f>E16*10</f>
        <v>0</v>
      </c>
      <c r="G16" s="24"/>
      <c r="I16" s="45" t="s">
        <v>23</v>
      </c>
      <c r="J16" s="38"/>
      <c r="K16" s="5">
        <f>IF(J5=0,0,J15/J5*100*1.66)</f>
        <v>0</v>
      </c>
      <c r="L16" s="9">
        <f>K16*10</f>
        <v>0</v>
      </c>
    </row>
    <row r="17" spans="2:12" ht="18" customHeight="1" x14ac:dyDescent="0.25">
      <c r="B17" s="45" t="s">
        <v>24</v>
      </c>
      <c r="C17" s="26"/>
      <c r="D17" s="7">
        <f t="shared" si="0"/>
        <v>0</v>
      </c>
      <c r="E17" s="8">
        <f>D17*E6/100</f>
        <v>0</v>
      </c>
      <c r="F17" s="9">
        <f>E17*10</f>
        <v>0</v>
      </c>
      <c r="G17" s="24"/>
      <c r="I17" s="45" t="s">
        <v>24</v>
      </c>
      <c r="J17" s="28"/>
      <c r="K17" s="5">
        <f>IF(J5=0,0,J17/J5*100)</f>
        <v>0</v>
      </c>
      <c r="L17" s="9">
        <f>K17*10</f>
        <v>0</v>
      </c>
    </row>
    <row r="18" spans="2:12" ht="18" customHeight="1" x14ac:dyDescent="0.25">
      <c r="B18" s="44" t="s">
        <v>25</v>
      </c>
      <c r="C18" s="33"/>
      <c r="D18" s="10">
        <f>D7*0.52</f>
        <v>39</v>
      </c>
      <c r="E18" s="11">
        <f>D18*E6/100</f>
        <v>0</v>
      </c>
      <c r="F18" s="12">
        <f>E18*10</f>
        <v>0</v>
      </c>
      <c r="G18" s="23"/>
      <c r="I18" s="44" t="s">
        <v>25</v>
      </c>
      <c r="J18" s="10">
        <f>J7*0.52</f>
        <v>0</v>
      </c>
      <c r="K18" s="13">
        <f>IF(J5=0,0,J18/J5*100)</f>
        <v>0</v>
      </c>
      <c r="L18" s="12">
        <f>K18*10</f>
        <v>0</v>
      </c>
    </row>
    <row r="19" spans="2:12" ht="18" customHeight="1" x14ac:dyDescent="0.25">
      <c r="B19" s="44" t="s">
        <v>34</v>
      </c>
      <c r="C19" s="33"/>
      <c r="D19" s="10">
        <f>IF(D8=0,0,D18/D8)</f>
        <v>0</v>
      </c>
      <c r="E19" s="10">
        <f>IF(E8=0,0,E18/E8)</f>
        <v>0</v>
      </c>
      <c r="F19" s="12">
        <f>IF(F8=0,0,F18/F8)</f>
        <v>0</v>
      </c>
      <c r="G19" s="23"/>
      <c r="I19" s="44" t="s">
        <v>34</v>
      </c>
      <c r="J19" s="10">
        <f>IF(J8=0,0,J18/J8)</f>
        <v>0</v>
      </c>
      <c r="K19" s="10">
        <f>IF(K8=0,0,K18/K8)</f>
        <v>0</v>
      </c>
      <c r="L19" s="10">
        <f>IF(L8=0,0,L18/L8)</f>
        <v>0</v>
      </c>
    </row>
    <row r="20" spans="2:12" ht="3" customHeight="1" x14ac:dyDescent="0.25">
      <c r="B20" s="3"/>
      <c r="C20" s="3"/>
      <c r="D20" s="3"/>
      <c r="E20" s="3"/>
      <c r="F20" s="3"/>
      <c r="G20" s="3"/>
    </row>
    <row r="21" spans="2:12" x14ac:dyDescent="0.25">
      <c r="B21" s="2" t="s">
        <v>3</v>
      </c>
      <c r="I21" s="2" t="s">
        <v>4</v>
      </c>
    </row>
    <row r="22" spans="2:12" x14ac:dyDescent="0.25">
      <c r="B22" s="52" t="s">
        <v>35</v>
      </c>
      <c r="C22" s="50" t="s">
        <v>6</v>
      </c>
      <c r="D22" s="50"/>
      <c r="E22" s="50"/>
      <c r="F22" s="50"/>
      <c r="G22" s="50"/>
      <c r="I22" s="52" t="s">
        <v>35</v>
      </c>
      <c r="J22" s="36" t="s">
        <v>5</v>
      </c>
      <c r="K22" s="50" t="s">
        <v>6</v>
      </c>
      <c r="L22" s="50"/>
    </row>
    <row r="23" spans="2:12" ht="17.25" x14ac:dyDescent="0.25">
      <c r="B23" s="51"/>
      <c r="C23" s="43" t="s">
        <v>10</v>
      </c>
      <c r="D23" s="43" t="s">
        <v>11</v>
      </c>
      <c r="E23" s="43" t="s">
        <v>32</v>
      </c>
      <c r="F23" s="36" t="s">
        <v>30</v>
      </c>
      <c r="G23" s="9" t="s">
        <v>31</v>
      </c>
      <c r="I23" s="51"/>
      <c r="J23" s="43" t="s">
        <v>8</v>
      </c>
      <c r="K23" s="36" t="s">
        <v>33</v>
      </c>
      <c r="L23" s="9" t="s">
        <v>31</v>
      </c>
    </row>
    <row r="24" spans="2:12" x14ac:dyDescent="0.25">
      <c r="B24" s="46" t="s">
        <v>12</v>
      </c>
      <c r="C24" s="29"/>
      <c r="D24" s="47"/>
      <c r="E24" s="47"/>
      <c r="F24" s="40"/>
      <c r="G24" s="41"/>
      <c r="I24" s="35"/>
      <c r="J24" s="36"/>
      <c r="K24" s="36"/>
      <c r="L24" s="36"/>
    </row>
    <row r="25" spans="2:12" x14ac:dyDescent="0.25">
      <c r="B25" s="44" t="s">
        <v>13</v>
      </c>
      <c r="C25" s="43"/>
      <c r="D25" s="27"/>
      <c r="E25" s="43"/>
      <c r="F25" s="5">
        <f>IF(C24=0,0,D25/C24)</f>
        <v>0</v>
      </c>
      <c r="G25" s="33"/>
      <c r="I25" s="44" t="s">
        <v>13</v>
      </c>
      <c r="J25" s="4">
        <v>100</v>
      </c>
      <c r="K25" s="31"/>
      <c r="L25" s="33"/>
    </row>
    <row r="26" spans="2:12" x14ac:dyDescent="0.25">
      <c r="B26" s="44" t="s">
        <v>14</v>
      </c>
      <c r="C26" s="43"/>
      <c r="D26" s="43"/>
      <c r="E26" s="30"/>
      <c r="F26" s="5">
        <f>IF(C24=0,0,(E26/C24)/10)</f>
        <v>0</v>
      </c>
      <c r="G26" s="37"/>
      <c r="I26" s="44" t="s">
        <v>14</v>
      </c>
      <c r="J26" s="27"/>
      <c r="K26" s="7">
        <f>IF(K25=0,0,J26*K25/100)</f>
        <v>0</v>
      </c>
      <c r="L26" s="37"/>
    </row>
    <row r="27" spans="2:12" x14ac:dyDescent="0.25">
      <c r="B27" s="45" t="s">
        <v>15</v>
      </c>
      <c r="C27" s="48"/>
      <c r="D27" s="48"/>
      <c r="E27" s="28"/>
      <c r="F27" s="5">
        <f>IF(C24=0,0,(E27/C24)/10)</f>
        <v>0</v>
      </c>
      <c r="G27" s="9">
        <f>F27*10</f>
        <v>0</v>
      </c>
      <c r="I27" s="45" t="s">
        <v>15</v>
      </c>
      <c r="J27" s="27"/>
      <c r="K27" s="8">
        <f>IF(K25=0,0,J27*K25/100)</f>
        <v>0</v>
      </c>
      <c r="L27" s="9">
        <f>K27*10</f>
        <v>0</v>
      </c>
    </row>
    <row r="28" spans="2:12" x14ac:dyDescent="0.25">
      <c r="B28" s="44" t="s">
        <v>16</v>
      </c>
      <c r="C28" s="43"/>
      <c r="D28" s="43"/>
      <c r="E28" s="27"/>
      <c r="F28" s="42"/>
      <c r="G28" s="39"/>
      <c r="I28" s="44" t="s">
        <v>16</v>
      </c>
      <c r="J28" s="27"/>
      <c r="K28" s="38"/>
      <c r="L28" s="39"/>
    </row>
    <row r="29" spans="2:12" ht="18" x14ac:dyDescent="0.25">
      <c r="B29" s="45" t="s">
        <v>17</v>
      </c>
      <c r="C29" s="38"/>
      <c r="D29" s="38"/>
      <c r="E29" s="38"/>
      <c r="F29" s="5">
        <f>IF(C24=0,0,(E28/C24)/10*2.292)</f>
        <v>0</v>
      </c>
      <c r="G29" s="9">
        <f>F29*10</f>
        <v>0</v>
      </c>
      <c r="I29" s="45" t="s">
        <v>17</v>
      </c>
      <c r="J29" s="48"/>
      <c r="K29" s="8">
        <f>IF(K25=0,0,J28*K25*2.292/100)</f>
        <v>0</v>
      </c>
      <c r="L29" s="9">
        <f>K29*10</f>
        <v>0</v>
      </c>
    </row>
    <row r="30" spans="2:12" x14ac:dyDescent="0.25">
      <c r="B30" s="44" t="s">
        <v>18</v>
      </c>
      <c r="C30" s="48"/>
      <c r="D30" s="48"/>
      <c r="E30" s="28"/>
      <c r="F30" s="42"/>
      <c r="G30" s="39"/>
      <c r="I30" s="44" t="s">
        <v>18</v>
      </c>
      <c r="J30" s="27"/>
      <c r="K30" s="38"/>
      <c r="L30" s="39"/>
    </row>
    <row r="31" spans="2:12" ht="18" x14ac:dyDescent="0.25">
      <c r="B31" s="45" t="s">
        <v>19</v>
      </c>
      <c r="C31" s="38"/>
      <c r="D31" s="38"/>
      <c r="E31" s="38"/>
      <c r="F31" s="5">
        <f>IF(C24=0,0,(E30/C24)/10*1.204)</f>
        <v>0</v>
      </c>
      <c r="G31" s="9">
        <f>F31*10</f>
        <v>0</v>
      </c>
      <c r="I31" s="45" t="s">
        <v>19</v>
      </c>
      <c r="J31" s="48"/>
      <c r="K31" s="8">
        <f>IF(K25=0,0,J30*K25*1.204/100)</f>
        <v>0</v>
      </c>
      <c r="L31" s="9">
        <f>K31*10</f>
        <v>0</v>
      </c>
    </row>
    <row r="32" spans="2:12" x14ac:dyDescent="0.25">
      <c r="B32" s="44" t="s">
        <v>20</v>
      </c>
      <c r="C32" s="43"/>
      <c r="D32" s="43"/>
      <c r="E32" s="28"/>
      <c r="F32" s="42"/>
      <c r="G32" s="39"/>
      <c r="I32" s="44" t="s">
        <v>20</v>
      </c>
      <c r="J32" s="27"/>
      <c r="K32" s="38"/>
      <c r="L32" s="39"/>
    </row>
    <row r="33" spans="2:12" x14ac:dyDescent="0.25">
      <c r="B33" s="45" t="s">
        <v>21</v>
      </c>
      <c r="C33" s="38"/>
      <c r="D33" s="38"/>
      <c r="E33" s="38"/>
      <c r="F33" s="5">
        <f>IF(C24=0,0,(E32/C24)/10*1.4)</f>
        <v>0</v>
      </c>
      <c r="G33" s="9">
        <f>F33*10</f>
        <v>0</v>
      </c>
      <c r="I33" s="45" t="s">
        <v>21</v>
      </c>
      <c r="J33" s="48"/>
      <c r="K33" s="8">
        <f>IF(K25=0,0,J32*K25*1.4/100)</f>
        <v>0</v>
      </c>
      <c r="L33" s="9">
        <f>K33*10</f>
        <v>0</v>
      </c>
    </row>
    <row r="34" spans="2:12" x14ac:dyDescent="0.25">
      <c r="B34" s="44" t="s">
        <v>22</v>
      </c>
      <c r="C34" s="43"/>
      <c r="D34" s="43"/>
      <c r="E34" s="28"/>
      <c r="F34" s="42"/>
      <c r="G34" s="39"/>
      <c r="I34" s="44" t="s">
        <v>22</v>
      </c>
      <c r="J34" s="27"/>
      <c r="K34" s="38"/>
      <c r="L34" s="39"/>
    </row>
    <row r="35" spans="2:12" x14ac:dyDescent="0.25">
      <c r="B35" s="45" t="s">
        <v>23</v>
      </c>
      <c r="C35" s="38"/>
      <c r="D35" s="38"/>
      <c r="E35" s="48"/>
      <c r="F35" s="5">
        <f>IF(C24=0,0,(E34/C24)/10*1.66)</f>
        <v>0</v>
      </c>
      <c r="G35" s="9">
        <f>F35*10</f>
        <v>0</v>
      </c>
      <c r="I35" s="45" t="s">
        <v>23</v>
      </c>
      <c r="J35" s="49"/>
      <c r="K35" s="8">
        <f>IF(K25=0,0,J34*K25*1.66/100)</f>
        <v>0</v>
      </c>
      <c r="L35" s="9">
        <f>K35*10</f>
        <v>0</v>
      </c>
    </row>
    <row r="36" spans="2:12" x14ac:dyDescent="0.25">
      <c r="B36" s="45" t="s">
        <v>24</v>
      </c>
      <c r="C36" s="48"/>
      <c r="D36" s="48"/>
      <c r="E36" s="28"/>
      <c r="F36" s="5">
        <f>IF(C24=0,0,(E36/C24)/10)</f>
        <v>0</v>
      </c>
      <c r="G36" s="9">
        <f>F36*10</f>
        <v>0</v>
      </c>
      <c r="I36" s="45" t="s">
        <v>24</v>
      </c>
      <c r="J36" s="27"/>
      <c r="K36" s="8">
        <f>IF(K25=0,0,J36*K25/100)</f>
        <v>0</v>
      </c>
      <c r="L36" s="9">
        <f>K36*10</f>
        <v>0</v>
      </c>
    </row>
    <row r="37" spans="2:12" x14ac:dyDescent="0.25">
      <c r="B37" s="44" t="s">
        <v>25</v>
      </c>
      <c r="C37" s="10"/>
      <c r="D37" s="10"/>
      <c r="E37" s="10">
        <f>E26*0.52</f>
        <v>0</v>
      </c>
      <c r="F37" s="13">
        <f>IF(C24=0,0,(E37/C24)/10)</f>
        <v>0</v>
      </c>
      <c r="G37" s="12">
        <f>F37*10</f>
        <v>0</v>
      </c>
      <c r="I37" s="44" t="s">
        <v>25</v>
      </c>
      <c r="J37" s="10">
        <f>J26*0.52</f>
        <v>0</v>
      </c>
      <c r="K37" s="11">
        <f>IF(K25=0,0,J37*K25/100)</f>
        <v>0</v>
      </c>
      <c r="L37" s="12">
        <f>K37*10</f>
        <v>0</v>
      </c>
    </row>
    <row r="38" spans="2:12" x14ac:dyDescent="0.25">
      <c r="B38" s="44" t="s">
        <v>34</v>
      </c>
      <c r="C38" s="10"/>
      <c r="D38" s="10"/>
      <c r="E38" s="10">
        <f>IF(E27=0,0,E37/E27)</f>
        <v>0</v>
      </c>
      <c r="F38" s="10">
        <f>IF(F27=0,0,F37/F27)</f>
        <v>0</v>
      </c>
      <c r="G38" s="10">
        <f>IF(G27=0,0,G37/G27)</f>
        <v>0</v>
      </c>
      <c r="I38" s="44" t="s">
        <v>34</v>
      </c>
      <c r="J38" s="10" t="str">
        <f>IF(J27=0,"",J37/J27)</f>
        <v/>
      </c>
      <c r="K38" s="10">
        <f>IF(K27=0,0,K37/K27)</f>
        <v>0</v>
      </c>
      <c r="L38" s="12">
        <f>IF(L27=0,0,L37/L27)</f>
        <v>0</v>
      </c>
    </row>
  </sheetData>
  <sheetProtection algorithmName="SHA-512" hashValue="oYhrb4VHNWPib7fEGxh+zrccOUwYugeVQVJCrT4zhzGWvn9ii3BP/xCfikLQuNmdfc2BORTF35TJ+czplCxFfw==" saltValue="kdVKUhzwa7JG/TLUEaHtag==" spinCount="100000" sheet="1" objects="1" scenarios="1"/>
  <mergeCells count="5">
    <mergeCell ref="C22:G22"/>
    <mergeCell ref="K22:L22"/>
    <mergeCell ref="C3:D3"/>
    <mergeCell ref="E3:F3"/>
    <mergeCell ref="J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9EB80-E65C-412E-B006-032B40F33F68}">
  <dimension ref="B1:X38"/>
  <sheetViews>
    <sheetView showGridLines="0" zoomScaleNormal="100" workbookViewId="0">
      <selection activeCell="B4" sqref="B4"/>
    </sheetView>
  </sheetViews>
  <sheetFormatPr defaultRowHeight="15" x14ac:dyDescent="0.25"/>
  <cols>
    <col min="1" max="1" width="1.7109375" style="1" customWidth="1"/>
    <col min="2" max="2" width="17" style="1" customWidth="1"/>
    <col min="3" max="3" width="9" style="1" customWidth="1"/>
    <col min="4" max="4" width="9.140625" style="1"/>
    <col min="5" max="5" width="24.5703125" style="1" customWidth="1"/>
    <col min="6" max="6" width="19" style="1" customWidth="1"/>
    <col min="7" max="7" width="17.28515625" style="1" customWidth="1"/>
    <col min="8" max="8" width="1.5703125" style="1" customWidth="1"/>
    <col min="9" max="9" width="17" style="1" customWidth="1"/>
    <col min="10" max="10" width="9.140625" style="1"/>
    <col min="11" max="11" width="24" style="1" customWidth="1"/>
    <col min="12" max="12" width="19.7109375" style="1" customWidth="1"/>
    <col min="13" max="13" width="1.85546875" style="1" customWidth="1"/>
    <col min="14" max="14" width="37.85546875" style="1" customWidth="1"/>
    <col min="15" max="19" width="9.140625" style="1"/>
    <col min="20" max="20" width="1.85546875" style="1" customWidth="1"/>
    <col min="21" max="21" width="16.85546875" style="1" customWidth="1"/>
    <col min="22" max="258" width="9.140625" style="1"/>
    <col min="259" max="259" width="25" style="1" customWidth="1"/>
    <col min="260" max="260" width="10" style="1" customWidth="1"/>
    <col min="261" max="261" width="9.140625" style="1"/>
    <col min="262" max="262" width="12.140625" style="1" customWidth="1"/>
    <col min="263" max="263" width="14" style="1" customWidth="1"/>
    <col min="264" max="264" width="1.5703125" style="1" customWidth="1"/>
    <col min="265" max="265" width="17" style="1" customWidth="1"/>
    <col min="266" max="268" width="9.140625" style="1"/>
    <col min="269" max="269" width="1.85546875" style="1" customWidth="1"/>
    <col min="270" max="270" width="16.85546875" style="1" customWidth="1"/>
    <col min="271" max="275" width="9.140625" style="1"/>
    <col min="276" max="276" width="1.85546875" style="1" customWidth="1"/>
    <col min="277" max="277" width="16.85546875" style="1" customWidth="1"/>
    <col min="278" max="514" width="9.140625" style="1"/>
    <col min="515" max="515" width="25" style="1" customWidth="1"/>
    <col min="516" max="516" width="10" style="1" customWidth="1"/>
    <col min="517" max="517" width="9.140625" style="1"/>
    <col min="518" max="518" width="12.140625" style="1" customWidth="1"/>
    <col min="519" max="519" width="14" style="1" customWidth="1"/>
    <col min="520" max="520" width="1.5703125" style="1" customWidth="1"/>
    <col min="521" max="521" width="17" style="1" customWidth="1"/>
    <col min="522" max="524" width="9.140625" style="1"/>
    <col min="525" max="525" width="1.85546875" style="1" customWidth="1"/>
    <col min="526" max="526" width="16.85546875" style="1" customWidth="1"/>
    <col min="527" max="531" width="9.140625" style="1"/>
    <col min="532" max="532" width="1.85546875" style="1" customWidth="1"/>
    <col min="533" max="533" width="16.85546875" style="1" customWidth="1"/>
    <col min="534" max="770" width="9.140625" style="1"/>
    <col min="771" max="771" width="25" style="1" customWidth="1"/>
    <col min="772" max="772" width="10" style="1" customWidth="1"/>
    <col min="773" max="773" width="9.140625" style="1"/>
    <col min="774" max="774" width="12.140625" style="1" customWidth="1"/>
    <col min="775" max="775" width="14" style="1" customWidth="1"/>
    <col min="776" max="776" width="1.5703125" style="1" customWidth="1"/>
    <col min="777" max="777" width="17" style="1" customWidth="1"/>
    <col min="778" max="780" width="9.140625" style="1"/>
    <col min="781" max="781" width="1.85546875" style="1" customWidth="1"/>
    <col min="782" max="782" width="16.85546875" style="1" customWidth="1"/>
    <col min="783" max="787" width="9.140625" style="1"/>
    <col min="788" max="788" width="1.85546875" style="1" customWidth="1"/>
    <col min="789" max="789" width="16.85546875" style="1" customWidth="1"/>
    <col min="790" max="1026" width="9.140625" style="1"/>
    <col min="1027" max="1027" width="25" style="1" customWidth="1"/>
    <col min="1028" max="1028" width="10" style="1" customWidth="1"/>
    <col min="1029" max="1029" width="9.140625" style="1"/>
    <col min="1030" max="1030" width="12.140625" style="1" customWidth="1"/>
    <col min="1031" max="1031" width="14" style="1" customWidth="1"/>
    <col min="1032" max="1032" width="1.5703125" style="1" customWidth="1"/>
    <col min="1033" max="1033" width="17" style="1" customWidth="1"/>
    <col min="1034" max="1036" width="9.140625" style="1"/>
    <col min="1037" max="1037" width="1.85546875" style="1" customWidth="1"/>
    <col min="1038" max="1038" width="16.85546875" style="1" customWidth="1"/>
    <col min="1039" max="1043" width="9.140625" style="1"/>
    <col min="1044" max="1044" width="1.85546875" style="1" customWidth="1"/>
    <col min="1045" max="1045" width="16.85546875" style="1" customWidth="1"/>
    <col min="1046" max="1282" width="9.140625" style="1"/>
    <col min="1283" max="1283" width="25" style="1" customWidth="1"/>
    <col min="1284" max="1284" width="10" style="1" customWidth="1"/>
    <col min="1285" max="1285" width="9.140625" style="1"/>
    <col min="1286" max="1286" width="12.140625" style="1" customWidth="1"/>
    <col min="1287" max="1287" width="14" style="1" customWidth="1"/>
    <col min="1288" max="1288" width="1.5703125" style="1" customWidth="1"/>
    <col min="1289" max="1289" width="17" style="1" customWidth="1"/>
    <col min="1290" max="1292" width="9.140625" style="1"/>
    <col min="1293" max="1293" width="1.85546875" style="1" customWidth="1"/>
    <col min="1294" max="1294" width="16.85546875" style="1" customWidth="1"/>
    <col min="1295" max="1299" width="9.140625" style="1"/>
    <col min="1300" max="1300" width="1.85546875" style="1" customWidth="1"/>
    <col min="1301" max="1301" width="16.85546875" style="1" customWidth="1"/>
    <col min="1302" max="1538" width="9.140625" style="1"/>
    <col min="1539" max="1539" width="25" style="1" customWidth="1"/>
    <col min="1540" max="1540" width="10" style="1" customWidth="1"/>
    <col min="1541" max="1541" width="9.140625" style="1"/>
    <col min="1542" max="1542" width="12.140625" style="1" customWidth="1"/>
    <col min="1543" max="1543" width="14" style="1" customWidth="1"/>
    <col min="1544" max="1544" width="1.5703125" style="1" customWidth="1"/>
    <col min="1545" max="1545" width="17" style="1" customWidth="1"/>
    <col min="1546" max="1548" width="9.140625" style="1"/>
    <col min="1549" max="1549" width="1.85546875" style="1" customWidth="1"/>
    <col min="1550" max="1550" width="16.85546875" style="1" customWidth="1"/>
    <col min="1551" max="1555" width="9.140625" style="1"/>
    <col min="1556" max="1556" width="1.85546875" style="1" customWidth="1"/>
    <col min="1557" max="1557" width="16.85546875" style="1" customWidth="1"/>
    <col min="1558" max="1794" width="9.140625" style="1"/>
    <col min="1795" max="1795" width="25" style="1" customWidth="1"/>
    <col min="1796" max="1796" width="10" style="1" customWidth="1"/>
    <col min="1797" max="1797" width="9.140625" style="1"/>
    <col min="1798" max="1798" width="12.140625" style="1" customWidth="1"/>
    <col min="1799" max="1799" width="14" style="1" customWidth="1"/>
    <col min="1800" max="1800" width="1.5703125" style="1" customWidth="1"/>
    <col min="1801" max="1801" width="17" style="1" customWidth="1"/>
    <col min="1802" max="1804" width="9.140625" style="1"/>
    <col min="1805" max="1805" width="1.85546875" style="1" customWidth="1"/>
    <col min="1806" max="1806" width="16.85546875" style="1" customWidth="1"/>
    <col min="1807" max="1811" width="9.140625" style="1"/>
    <col min="1812" max="1812" width="1.85546875" style="1" customWidth="1"/>
    <col min="1813" max="1813" width="16.85546875" style="1" customWidth="1"/>
    <col min="1814" max="2050" width="9.140625" style="1"/>
    <col min="2051" max="2051" width="25" style="1" customWidth="1"/>
    <col min="2052" max="2052" width="10" style="1" customWidth="1"/>
    <col min="2053" max="2053" width="9.140625" style="1"/>
    <col min="2054" max="2054" width="12.140625" style="1" customWidth="1"/>
    <col min="2055" max="2055" width="14" style="1" customWidth="1"/>
    <col min="2056" max="2056" width="1.5703125" style="1" customWidth="1"/>
    <col min="2057" max="2057" width="17" style="1" customWidth="1"/>
    <col min="2058" max="2060" width="9.140625" style="1"/>
    <col min="2061" max="2061" width="1.85546875" style="1" customWidth="1"/>
    <col min="2062" max="2062" width="16.85546875" style="1" customWidth="1"/>
    <col min="2063" max="2067" width="9.140625" style="1"/>
    <col min="2068" max="2068" width="1.85546875" style="1" customWidth="1"/>
    <col min="2069" max="2069" width="16.85546875" style="1" customWidth="1"/>
    <col min="2070" max="2306" width="9.140625" style="1"/>
    <col min="2307" max="2307" width="25" style="1" customWidth="1"/>
    <col min="2308" max="2308" width="10" style="1" customWidth="1"/>
    <col min="2309" max="2309" width="9.140625" style="1"/>
    <col min="2310" max="2310" width="12.140625" style="1" customWidth="1"/>
    <col min="2311" max="2311" width="14" style="1" customWidth="1"/>
    <col min="2312" max="2312" width="1.5703125" style="1" customWidth="1"/>
    <col min="2313" max="2313" width="17" style="1" customWidth="1"/>
    <col min="2314" max="2316" width="9.140625" style="1"/>
    <col min="2317" max="2317" width="1.85546875" style="1" customWidth="1"/>
    <col min="2318" max="2318" width="16.85546875" style="1" customWidth="1"/>
    <col min="2319" max="2323" width="9.140625" style="1"/>
    <col min="2324" max="2324" width="1.85546875" style="1" customWidth="1"/>
    <col min="2325" max="2325" width="16.85546875" style="1" customWidth="1"/>
    <col min="2326" max="2562" width="9.140625" style="1"/>
    <col min="2563" max="2563" width="25" style="1" customWidth="1"/>
    <col min="2564" max="2564" width="10" style="1" customWidth="1"/>
    <col min="2565" max="2565" width="9.140625" style="1"/>
    <col min="2566" max="2566" width="12.140625" style="1" customWidth="1"/>
    <col min="2567" max="2567" width="14" style="1" customWidth="1"/>
    <col min="2568" max="2568" width="1.5703125" style="1" customWidth="1"/>
    <col min="2569" max="2569" width="17" style="1" customWidth="1"/>
    <col min="2570" max="2572" width="9.140625" style="1"/>
    <col min="2573" max="2573" width="1.85546875" style="1" customWidth="1"/>
    <col min="2574" max="2574" width="16.85546875" style="1" customWidth="1"/>
    <col min="2575" max="2579" width="9.140625" style="1"/>
    <col min="2580" max="2580" width="1.85546875" style="1" customWidth="1"/>
    <col min="2581" max="2581" width="16.85546875" style="1" customWidth="1"/>
    <col min="2582" max="2818" width="9.140625" style="1"/>
    <col min="2819" max="2819" width="25" style="1" customWidth="1"/>
    <col min="2820" max="2820" width="10" style="1" customWidth="1"/>
    <col min="2821" max="2821" width="9.140625" style="1"/>
    <col min="2822" max="2822" width="12.140625" style="1" customWidth="1"/>
    <col min="2823" max="2823" width="14" style="1" customWidth="1"/>
    <col min="2824" max="2824" width="1.5703125" style="1" customWidth="1"/>
    <col min="2825" max="2825" width="17" style="1" customWidth="1"/>
    <col min="2826" max="2828" width="9.140625" style="1"/>
    <col min="2829" max="2829" width="1.85546875" style="1" customWidth="1"/>
    <col min="2830" max="2830" width="16.85546875" style="1" customWidth="1"/>
    <col min="2831" max="2835" width="9.140625" style="1"/>
    <col min="2836" max="2836" width="1.85546875" style="1" customWidth="1"/>
    <col min="2837" max="2837" width="16.85546875" style="1" customWidth="1"/>
    <col min="2838" max="3074" width="9.140625" style="1"/>
    <col min="3075" max="3075" width="25" style="1" customWidth="1"/>
    <col min="3076" max="3076" width="10" style="1" customWidth="1"/>
    <col min="3077" max="3077" width="9.140625" style="1"/>
    <col min="3078" max="3078" width="12.140625" style="1" customWidth="1"/>
    <col min="3079" max="3079" width="14" style="1" customWidth="1"/>
    <col min="3080" max="3080" width="1.5703125" style="1" customWidth="1"/>
    <col min="3081" max="3081" width="17" style="1" customWidth="1"/>
    <col min="3082" max="3084" width="9.140625" style="1"/>
    <col min="3085" max="3085" width="1.85546875" style="1" customWidth="1"/>
    <col min="3086" max="3086" width="16.85546875" style="1" customWidth="1"/>
    <col min="3087" max="3091" width="9.140625" style="1"/>
    <col min="3092" max="3092" width="1.85546875" style="1" customWidth="1"/>
    <col min="3093" max="3093" width="16.85546875" style="1" customWidth="1"/>
    <col min="3094" max="3330" width="9.140625" style="1"/>
    <col min="3331" max="3331" width="25" style="1" customWidth="1"/>
    <col min="3332" max="3332" width="10" style="1" customWidth="1"/>
    <col min="3333" max="3333" width="9.140625" style="1"/>
    <col min="3334" max="3334" width="12.140625" style="1" customWidth="1"/>
    <col min="3335" max="3335" width="14" style="1" customWidth="1"/>
    <col min="3336" max="3336" width="1.5703125" style="1" customWidth="1"/>
    <col min="3337" max="3337" width="17" style="1" customWidth="1"/>
    <col min="3338" max="3340" width="9.140625" style="1"/>
    <col min="3341" max="3341" width="1.85546875" style="1" customWidth="1"/>
    <col min="3342" max="3342" width="16.85546875" style="1" customWidth="1"/>
    <col min="3343" max="3347" width="9.140625" style="1"/>
    <col min="3348" max="3348" width="1.85546875" style="1" customWidth="1"/>
    <col min="3349" max="3349" width="16.85546875" style="1" customWidth="1"/>
    <col min="3350" max="3586" width="9.140625" style="1"/>
    <col min="3587" max="3587" width="25" style="1" customWidth="1"/>
    <col min="3588" max="3588" width="10" style="1" customWidth="1"/>
    <col min="3589" max="3589" width="9.140625" style="1"/>
    <col min="3590" max="3590" width="12.140625" style="1" customWidth="1"/>
    <col min="3591" max="3591" width="14" style="1" customWidth="1"/>
    <col min="3592" max="3592" width="1.5703125" style="1" customWidth="1"/>
    <col min="3593" max="3593" width="17" style="1" customWidth="1"/>
    <col min="3594" max="3596" width="9.140625" style="1"/>
    <col min="3597" max="3597" width="1.85546875" style="1" customWidth="1"/>
    <col min="3598" max="3598" width="16.85546875" style="1" customWidth="1"/>
    <col min="3599" max="3603" width="9.140625" style="1"/>
    <col min="3604" max="3604" width="1.85546875" style="1" customWidth="1"/>
    <col min="3605" max="3605" width="16.85546875" style="1" customWidth="1"/>
    <col min="3606" max="3842" width="9.140625" style="1"/>
    <col min="3843" max="3843" width="25" style="1" customWidth="1"/>
    <col min="3844" max="3844" width="10" style="1" customWidth="1"/>
    <col min="3845" max="3845" width="9.140625" style="1"/>
    <col min="3846" max="3846" width="12.140625" style="1" customWidth="1"/>
    <col min="3847" max="3847" width="14" style="1" customWidth="1"/>
    <col min="3848" max="3848" width="1.5703125" style="1" customWidth="1"/>
    <col min="3849" max="3849" width="17" style="1" customWidth="1"/>
    <col min="3850" max="3852" width="9.140625" style="1"/>
    <col min="3853" max="3853" width="1.85546875" style="1" customWidth="1"/>
    <col min="3854" max="3854" width="16.85546875" style="1" customWidth="1"/>
    <col min="3855" max="3859" width="9.140625" style="1"/>
    <col min="3860" max="3860" width="1.85546875" style="1" customWidth="1"/>
    <col min="3861" max="3861" width="16.85546875" style="1" customWidth="1"/>
    <col min="3862" max="4098" width="9.140625" style="1"/>
    <col min="4099" max="4099" width="25" style="1" customWidth="1"/>
    <col min="4100" max="4100" width="10" style="1" customWidth="1"/>
    <col min="4101" max="4101" width="9.140625" style="1"/>
    <col min="4102" max="4102" width="12.140625" style="1" customWidth="1"/>
    <col min="4103" max="4103" width="14" style="1" customWidth="1"/>
    <col min="4104" max="4104" width="1.5703125" style="1" customWidth="1"/>
    <col min="4105" max="4105" width="17" style="1" customWidth="1"/>
    <col min="4106" max="4108" width="9.140625" style="1"/>
    <col min="4109" max="4109" width="1.85546875" style="1" customWidth="1"/>
    <col min="4110" max="4110" width="16.85546875" style="1" customWidth="1"/>
    <col min="4111" max="4115" width="9.140625" style="1"/>
    <col min="4116" max="4116" width="1.85546875" style="1" customWidth="1"/>
    <col min="4117" max="4117" width="16.85546875" style="1" customWidth="1"/>
    <col min="4118" max="4354" width="9.140625" style="1"/>
    <col min="4355" max="4355" width="25" style="1" customWidth="1"/>
    <col min="4356" max="4356" width="10" style="1" customWidth="1"/>
    <col min="4357" max="4357" width="9.140625" style="1"/>
    <col min="4358" max="4358" width="12.140625" style="1" customWidth="1"/>
    <col min="4359" max="4359" width="14" style="1" customWidth="1"/>
    <col min="4360" max="4360" width="1.5703125" style="1" customWidth="1"/>
    <col min="4361" max="4361" width="17" style="1" customWidth="1"/>
    <col min="4362" max="4364" width="9.140625" style="1"/>
    <col min="4365" max="4365" width="1.85546875" style="1" customWidth="1"/>
    <col min="4366" max="4366" width="16.85546875" style="1" customWidth="1"/>
    <col min="4367" max="4371" width="9.140625" style="1"/>
    <col min="4372" max="4372" width="1.85546875" style="1" customWidth="1"/>
    <col min="4373" max="4373" width="16.85546875" style="1" customWidth="1"/>
    <col min="4374" max="4610" width="9.140625" style="1"/>
    <col min="4611" max="4611" width="25" style="1" customWidth="1"/>
    <col min="4612" max="4612" width="10" style="1" customWidth="1"/>
    <col min="4613" max="4613" width="9.140625" style="1"/>
    <col min="4614" max="4614" width="12.140625" style="1" customWidth="1"/>
    <col min="4615" max="4615" width="14" style="1" customWidth="1"/>
    <col min="4616" max="4616" width="1.5703125" style="1" customWidth="1"/>
    <col min="4617" max="4617" width="17" style="1" customWidth="1"/>
    <col min="4618" max="4620" width="9.140625" style="1"/>
    <col min="4621" max="4621" width="1.85546875" style="1" customWidth="1"/>
    <col min="4622" max="4622" width="16.85546875" style="1" customWidth="1"/>
    <col min="4623" max="4627" width="9.140625" style="1"/>
    <col min="4628" max="4628" width="1.85546875" style="1" customWidth="1"/>
    <col min="4629" max="4629" width="16.85546875" style="1" customWidth="1"/>
    <col min="4630" max="4866" width="9.140625" style="1"/>
    <col min="4867" max="4867" width="25" style="1" customWidth="1"/>
    <col min="4868" max="4868" width="10" style="1" customWidth="1"/>
    <col min="4869" max="4869" width="9.140625" style="1"/>
    <col min="4870" max="4870" width="12.140625" style="1" customWidth="1"/>
    <col min="4871" max="4871" width="14" style="1" customWidth="1"/>
    <col min="4872" max="4872" width="1.5703125" style="1" customWidth="1"/>
    <col min="4873" max="4873" width="17" style="1" customWidth="1"/>
    <col min="4874" max="4876" width="9.140625" style="1"/>
    <col min="4877" max="4877" width="1.85546875" style="1" customWidth="1"/>
    <col min="4878" max="4878" width="16.85546875" style="1" customWidth="1"/>
    <col min="4879" max="4883" width="9.140625" style="1"/>
    <col min="4884" max="4884" width="1.85546875" style="1" customWidth="1"/>
    <col min="4885" max="4885" width="16.85546875" style="1" customWidth="1"/>
    <col min="4886" max="5122" width="9.140625" style="1"/>
    <col min="5123" max="5123" width="25" style="1" customWidth="1"/>
    <col min="5124" max="5124" width="10" style="1" customWidth="1"/>
    <col min="5125" max="5125" width="9.140625" style="1"/>
    <col min="5126" max="5126" width="12.140625" style="1" customWidth="1"/>
    <col min="5127" max="5127" width="14" style="1" customWidth="1"/>
    <col min="5128" max="5128" width="1.5703125" style="1" customWidth="1"/>
    <col min="5129" max="5129" width="17" style="1" customWidth="1"/>
    <col min="5130" max="5132" width="9.140625" style="1"/>
    <col min="5133" max="5133" width="1.85546875" style="1" customWidth="1"/>
    <col min="5134" max="5134" width="16.85546875" style="1" customWidth="1"/>
    <col min="5135" max="5139" width="9.140625" style="1"/>
    <col min="5140" max="5140" width="1.85546875" style="1" customWidth="1"/>
    <col min="5141" max="5141" width="16.85546875" style="1" customWidth="1"/>
    <col min="5142" max="5378" width="9.140625" style="1"/>
    <col min="5379" max="5379" width="25" style="1" customWidth="1"/>
    <col min="5380" max="5380" width="10" style="1" customWidth="1"/>
    <col min="5381" max="5381" width="9.140625" style="1"/>
    <col min="5382" max="5382" width="12.140625" style="1" customWidth="1"/>
    <col min="5383" max="5383" width="14" style="1" customWidth="1"/>
    <col min="5384" max="5384" width="1.5703125" style="1" customWidth="1"/>
    <col min="5385" max="5385" width="17" style="1" customWidth="1"/>
    <col min="5386" max="5388" width="9.140625" style="1"/>
    <col min="5389" max="5389" width="1.85546875" style="1" customWidth="1"/>
    <col min="5390" max="5390" width="16.85546875" style="1" customWidth="1"/>
    <col min="5391" max="5395" width="9.140625" style="1"/>
    <col min="5396" max="5396" width="1.85546875" style="1" customWidth="1"/>
    <col min="5397" max="5397" width="16.85546875" style="1" customWidth="1"/>
    <col min="5398" max="5634" width="9.140625" style="1"/>
    <col min="5635" max="5635" width="25" style="1" customWidth="1"/>
    <col min="5636" max="5636" width="10" style="1" customWidth="1"/>
    <col min="5637" max="5637" width="9.140625" style="1"/>
    <col min="5638" max="5638" width="12.140625" style="1" customWidth="1"/>
    <col min="5639" max="5639" width="14" style="1" customWidth="1"/>
    <col min="5640" max="5640" width="1.5703125" style="1" customWidth="1"/>
    <col min="5641" max="5641" width="17" style="1" customWidth="1"/>
    <col min="5642" max="5644" width="9.140625" style="1"/>
    <col min="5645" max="5645" width="1.85546875" style="1" customWidth="1"/>
    <col min="5646" max="5646" width="16.85546875" style="1" customWidth="1"/>
    <col min="5647" max="5651" width="9.140625" style="1"/>
    <col min="5652" max="5652" width="1.85546875" style="1" customWidth="1"/>
    <col min="5653" max="5653" width="16.85546875" style="1" customWidth="1"/>
    <col min="5654" max="5890" width="9.140625" style="1"/>
    <col min="5891" max="5891" width="25" style="1" customWidth="1"/>
    <col min="5892" max="5892" width="10" style="1" customWidth="1"/>
    <col min="5893" max="5893" width="9.140625" style="1"/>
    <col min="5894" max="5894" width="12.140625" style="1" customWidth="1"/>
    <col min="5895" max="5895" width="14" style="1" customWidth="1"/>
    <col min="5896" max="5896" width="1.5703125" style="1" customWidth="1"/>
    <col min="5897" max="5897" width="17" style="1" customWidth="1"/>
    <col min="5898" max="5900" width="9.140625" style="1"/>
    <col min="5901" max="5901" width="1.85546875" style="1" customWidth="1"/>
    <col min="5902" max="5902" width="16.85546875" style="1" customWidth="1"/>
    <col min="5903" max="5907" width="9.140625" style="1"/>
    <col min="5908" max="5908" width="1.85546875" style="1" customWidth="1"/>
    <col min="5909" max="5909" width="16.85546875" style="1" customWidth="1"/>
    <col min="5910" max="6146" width="9.140625" style="1"/>
    <col min="6147" max="6147" width="25" style="1" customWidth="1"/>
    <col min="6148" max="6148" width="10" style="1" customWidth="1"/>
    <col min="6149" max="6149" width="9.140625" style="1"/>
    <col min="6150" max="6150" width="12.140625" style="1" customWidth="1"/>
    <col min="6151" max="6151" width="14" style="1" customWidth="1"/>
    <col min="6152" max="6152" width="1.5703125" style="1" customWidth="1"/>
    <col min="6153" max="6153" width="17" style="1" customWidth="1"/>
    <col min="6154" max="6156" width="9.140625" style="1"/>
    <col min="6157" max="6157" width="1.85546875" style="1" customWidth="1"/>
    <col min="6158" max="6158" width="16.85546875" style="1" customWidth="1"/>
    <col min="6159" max="6163" width="9.140625" style="1"/>
    <col min="6164" max="6164" width="1.85546875" style="1" customWidth="1"/>
    <col min="6165" max="6165" width="16.85546875" style="1" customWidth="1"/>
    <col min="6166" max="6402" width="9.140625" style="1"/>
    <col min="6403" max="6403" width="25" style="1" customWidth="1"/>
    <col min="6404" max="6404" width="10" style="1" customWidth="1"/>
    <col min="6405" max="6405" width="9.140625" style="1"/>
    <col min="6406" max="6406" width="12.140625" style="1" customWidth="1"/>
    <col min="6407" max="6407" width="14" style="1" customWidth="1"/>
    <col min="6408" max="6408" width="1.5703125" style="1" customWidth="1"/>
    <col min="6409" max="6409" width="17" style="1" customWidth="1"/>
    <col min="6410" max="6412" width="9.140625" style="1"/>
    <col min="6413" max="6413" width="1.85546875" style="1" customWidth="1"/>
    <col min="6414" max="6414" width="16.85546875" style="1" customWidth="1"/>
    <col min="6415" max="6419" width="9.140625" style="1"/>
    <col min="6420" max="6420" width="1.85546875" style="1" customWidth="1"/>
    <col min="6421" max="6421" width="16.85546875" style="1" customWidth="1"/>
    <col min="6422" max="6658" width="9.140625" style="1"/>
    <col min="6659" max="6659" width="25" style="1" customWidth="1"/>
    <col min="6660" max="6660" width="10" style="1" customWidth="1"/>
    <col min="6661" max="6661" width="9.140625" style="1"/>
    <col min="6662" max="6662" width="12.140625" style="1" customWidth="1"/>
    <col min="6663" max="6663" width="14" style="1" customWidth="1"/>
    <col min="6664" max="6664" width="1.5703125" style="1" customWidth="1"/>
    <col min="6665" max="6665" width="17" style="1" customWidth="1"/>
    <col min="6666" max="6668" width="9.140625" style="1"/>
    <col min="6669" max="6669" width="1.85546875" style="1" customWidth="1"/>
    <col min="6670" max="6670" width="16.85546875" style="1" customWidth="1"/>
    <col min="6671" max="6675" width="9.140625" style="1"/>
    <col min="6676" max="6676" width="1.85546875" style="1" customWidth="1"/>
    <col min="6677" max="6677" width="16.85546875" style="1" customWidth="1"/>
    <col min="6678" max="6914" width="9.140625" style="1"/>
    <col min="6915" max="6915" width="25" style="1" customWidth="1"/>
    <col min="6916" max="6916" width="10" style="1" customWidth="1"/>
    <col min="6917" max="6917" width="9.140625" style="1"/>
    <col min="6918" max="6918" width="12.140625" style="1" customWidth="1"/>
    <col min="6919" max="6919" width="14" style="1" customWidth="1"/>
    <col min="6920" max="6920" width="1.5703125" style="1" customWidth="1"/>
    <col min="6921" max="6921" width="17" style="1" customWidth="1"/>
    <col min="6922" max="6924" width="9.140625" style="1"/>
    <col min="6925" max="6925" width="1.85546875" style="1" customWidth="1"/>
    <col min="6926" max="6926" width="16.85546875" style="1" customWidth="1"/>
    <col min="6927" max="6931" width="9.140625" style="1"/>
    <col min="6932" max="6932" width="1.85546875" style="1" customWidth="1"/>
    <col min="6933" max="6933" width="16.85546875" style="1" customWidth="1"/>
    <col min="6934" max="7170" width="9.140625" style="1"/>
    <col min="7171" max="7171" width="25" style="1" customWidth="1"/>
    <col min="7172" max="7172" width="10" style="1" customWidth="1"/>
    <col min="7173" max="7173" width="9.140625" style="1"/>
    <col min="7174" max="7174" width="12.140625" style="1" customWidth="1"/>
    <col min="7175" max="7175" width="14" style="1" customWidth="1"/>
    <col min="7176" max="7176" width="1.5703125" style="1" customWidth="1"/>
    <col min="7177" max="7177" width="17" style="1" customWidth="1"/>
    <col min="7178" max="7180" width="9.140625" style="1"/>
    <col min="7181" max="7181" width="1.85546875" style="1" customWidth="1"/>
    <col min="7182" max="7182" width="16.85546875" style="1" customWidth="1"/>
    <col min="7183" max="7187" width="9.140625" style="1"/>
    <col min="7188" max="7188" width="1.85546875" style="1" customWidth="1"/>
    <col min="7189" max="7189" width="16.85546875" style="1" customWidth="1"/>
    <col min="7190" max="7426" width="9.140625" style="1"/>
    <col min="7427" max="7427" width="25" style="1" customWidth="1"/>
    <col min="7428" max="7428" width="10" style="1" customWidth="1"/>
    <col min="7429" max="7429" width="9.140625" style="1"/>
    <col min="7430" max="7430" width="12.140625" style="1" customWidth="1"/>
    <col min="7431" max="7431" width="14" style="1" customWidth="1"/>
    <col min="7432" max="7432" width="1.5703125" style="1" customWidth="1"/>
    <col min="7433" max="7433" width="17" style="1" customWidth="1"/>
    <col min="7434" max="7436" width="9.140625" style="1"/>
    <col min="7437" max="7437" width="1.85546875" style="1" customWidth="1"/>
    <col min="7438" max="7438" width="16.85546875" style="1" customWidth="1"/>
    <col min="7439" max="7443" width="9.140625" style="1"/>
    <col min="7444" max="7444" width="1.85546875" style="1" customWidth="1"/>
    <col min="7445" max="7445" width="16.85546875" style="1" customWidth="1"/>
    <col min="7446" max="7682" width="9.140625" style="1"/>
    <col min="7683" max="7683" width="25" style="1" customWidth="1"/>
    <col min="7684" max="7684" width="10" style="1" customWidth="1"/>
    <col min="7685" max="7685" width="9.140625" style="1"/>
    <col min="7686" max="7686" width="12.140625" style="1" customWidth="1"/>
    <col min="7687" max="7687" width="14" style="1" customWidth="1"/>
    <col min="7688" max="7688" width="1.5703125" style="1" customWidth="1"/>
    <col min="7689" max="7689" width="17" style="1" customWidth="1"/>
    <col min="7690" max="7692" width="9.140625" style="1"/>
    <col min="7693" max="7693" width="1.85546875" style="1" customWidth="1"/>
    <col min="7694" max="7694" width="16.85546875" style="1" customWidth="1"/>
    <col min="7695" max="7699" width="9.140625" style="1"/>
    <col min="7700" max="7700" width="1.85546875" style="1" customWidth="1"/>
    <col min="7701" max="7701" width="16.85546875" style="1" customWidth="1"/>
    <col min="7702" max="7938" width="9.140625" style="1"/>
    <col min="7939" max="7939" width="25" style="1" customWidth="1"/>
    <col min="7940" max="7940" width="10" style="1" customWidth="1"/>
    <col min="7941" max="7941" width="9.140625" style="1"/>
    <col min="7942" max="7942" width="12.140625" style="1" customWidth="1"/>
    <col min="7943" max="7943" width="14" style="1" customWidth="1"/>
    <col min="7944" max="7944" width="1.5703125" style="1" customWidth="1"/>
    <col min="7945" max="7945" width="17" style="1" customWidth="1"/>
    <col min="7946" max="7948" width="9.140625" style="1"/>
    <col min="7949" max="7949" width="1.85546875" style="1" customWidth="1"/>
    <col min="7950" max="7950" width="16.85546875" style="1" customWidth="1"/>
    <col min="7951" max="7955" width="9.140625" style="1"/>
    <col min="7956" max="7956" width="1.85546875" style="1" customWidth="1"/>
    <col min="7957" max="7957" width="16.85546875" style="1" customWidth="1"/>
    <col min="7958" max="8194" width="9.140625" style="1"/>
    <col min="8195" max="8195" width="25" style="1" customWidth="1"/>
    <col min="8196" max="8196" width="10" style="1" customWidth="1"/>
    <col min="8197" max="8197" width="9.140625" style="1"/>
    <col min="8198" max="8198" width="12.140625" style="1" customWidth="1"/>
    <col min="8199" max="8199" width="14" style="1" customWidth="1"/>
    <col min="8200" max="8200" width="1.5703125" style="1" customWidth="1"/>
    <col min="8201" max="8201" width="17" style="1" customWidth="1"/>
    <col min="8202" max="8204" width="9.140625" style="1"/>
    <col min="8205" max="8205" width="1.85546875" style="1" customWidth="1"/>
    <col min="8206" max="8206" width="16.85546875" style="1" customWidth="1"/>
    <col min="8207" max="8211" width="9.140625" style="1"/>
    <col min="8212" max="8212" width="1.85546875" style="1" customWidth="1"/>
    <col min="8213" max="8213" width="16.85546875" style="1" customWidth="1"/>
    <col min="8214" max="8450" width="9.140625" style="1"/>
    <col min="8451" max="8451" width="25" style="1" customWidth="1"/>
    <col min="8452" max="8452" width="10" style="1" customWidth="1"/>
    <col min="8453" max="8453" width="9.140625" style="1"/>
    <col min="8454" max="8454" width="12.140625" style="1" customWidth="1"/>
    <col min="8455" max="8455" width="14" style="1" customWidth="1"/>
    <col min="8456" max="8456" width="1.5703125" style="1" customWidth="1"/>
    <col min="8457" max="8457" width="17" style="1" customWidth="1"/>
    <col min="8458" max="8460" width="9.140625" style="1"/>
    <col min="8461" max="8461" width="1.85546875" style="1" customWidth="1"/>
    <col min="8462" max="8462" width="16.85546875" style="1" customWidth="1"/>
    <col min="8463" max="8467" width="9.140625" style="1"/>
    <col min="8468" max="8468" width="1.85546875" style="1" customWidth="1"/>
    <col min="8469" max="8469" width="16.85546875" style="1" customWidth="1"/>
    <col min="8470" max="8706" width="9.140625" style="1"/>
    <col min="8707" max="8707" width="25" style="1" customWidth="1"/>
    <col min="8708" max="8708" width="10" style="1" customWidth="1"/>
    <col min="8709" max="8709" width="9.140625" style="1"/>
    <col min="8710" max="8710" width="12.140625" style="1" customWidth="1"/>
    <col min="8711" max="8711" width="14" style="1" customWidth="1"/>
    <col min="8712" max="8712" width="1.5703125" style="1" customWidth="1"/>
    <col min="8713" max="8713" width="17" style="1" customWidth="1"/>
    <col min="8714" max="8716" width="9.140625" style="1"/>
    <col min="8717" max="8717" width="1.85546875" style="1" customWidth="1"/>
    <col min="8718" max="8718" width="16.85546875" style="1" customWidth="1"/>
    <col min="8719" max="8723" width="9.140625" style="1"/>
    <col min="8724" max="8724" width="1.85546875" style="1" customWidth="1"/>
    <col min="8725" max="8725" width="16.85546875" style="1" customWidth="1"/>
    <col min="8726" max="8962" width="9.140625" style="1"/>
    <col min="8963" max="8963" width="25" style="1" customWidth="1"/>
    <col min="8964" max="8964" width="10" style="1" customWidth="1"/>
    <col min="8965" max="8965" width="9.140625" style="1"/>
    <col min="8966" max="8966" width="12.140625" style="1" customWidth="1"/>
    <col min="8967" max="8967" width="14" style="1" customWidth="1"/>
    <col min="8968" max="8968" width="1.5703125" style="1" customWidth="1"/>
    <col min="8969" max="8969" width="17" style="1" customWidth="1"/>
    <col min="8970" max="8972" width="9.140625" style="1"/>
    <col min="8973" max="8973" width="1.85546875" style="1" customWidth="1"/>
    <col min="8974" max="8974" width="16.85546875" style="1" customWidth="1"/>
    <col min="8975" max="8979" width="9.140625" style="1"/>
    <col min="8980" max="8980" width="1.85546875" style="1" customWidth="1"/>
    <col min="8981" max="8981" width="16.85546875" style="1" customWidth="1"/>
    <col min="8982" max="9218" width="9.140625" style="1"/>
    <col min="9219" max="9219" width="25" style="1" customWidth="1"/>
    <col min="9220" max="9220" width="10" style="1" customWidth="1"/>
    <col min="9221" max="9221" width="9.140625" style="1"/>
    <col min="9222" max="9222" width="12.140625" style="1" customWidth="1"/>
    <col min="9223" max="9223" width="14" style="1" customWidth="1"/>
    <col min="9224" max="9224" width="1.5703125" style="1" customWidth="1"/>
    <col min="9225" max="9225" width="17" style="1" customWidth="1"/>
    <col min="9226" max="9228" width="9.140625" style="1"/>
    <col min="9229" max="9229" width="1.85546875" style="1" customWidth="1"/>
    <col min="9230" max="9230" width="16.85546875" style="1" customWidth="1"/>
    <col min="9231" max="9235" width="9.140625" style="1"/>
    <col min="9236" max="9236" width="1.85546875" style="1" customWidth="1"/>
    <col min="9237" max="9237" width="16.85546875" style="1" customWidth="1"/>
    <col min="9238" max="9474" width="9.140625" style="1"/>
    <col min="9475" max="9475" width="25" style="1" customWidth="1"/>
    <col min="9476" max="9476" width="10" style="1" customWidth="1"/>
    <col min="9477" max="9477" width="9.140625" style="1"/>
    <col min="9478" max="9478" width="12.140625" style="1" customWidth="1"/>
    <col min="9479" max="9479" width="14" style="1" customWidth="1"/>
    <col min="9480" max="9480" width="1.5703125" style="1" customWidth="1"/>
    <col min="9481" max="9481" width="17" style="1" customWidth="1"/>
    <col min="9482" max="9484" width="9.140625" style="1"/>
    <col min="9485" max="9485" width="1.85546875" style="1" customWidth="1"/>
    <col min="9486" max="9486" width="16.85546875" style="1" customWidth="1"/>
    <col min="9487" max="9491" width="9.140625" style="1"/>
    <col min="9492" max="9492" width="1.85546875" style="1" customWidth="1"/>
    <col min="9493" max="9493" width="16.85546875" style="1" customWidth="1"/>
    <col min="9494" max="9730" width="9.140625" style="1"/>
    <col min="9731" max="9731" width="25" style="1" customWidth="1"/>
    <col min="9732" max="9732" width="10" style="1" customWidth="1"/>
    <col min="9733" max="9733" width="9.140625" style="1"/>
    <col min="9734" max="9734" width="12.140625" style="1" customWidth="1"/>
    <col min="9735" max="9735" width="14" style="1" customWidth="1"/>
    <col min="9736" max="9736" width="1.5703125" style="1" customWidth="1"/>
    <col min="9737" max="9737" width="17" style="1" customWidth="1"/>
    <col min="9738" max="9740" width="9.140625" style="1"/>
    <col min="9741" max="9741" width="1.85546875" style="1" customWidth="1"/>
    <col min="9742" max="9742" width="16.85546875" style="1" customWidth="1"/>
    <col min="9743" max="9747" width="9.140625" style="1"/>
    <col min="9748" max="9748" width="1.85546875" style="1" customWidth="1"/>
    <col min="9749" max="9749" width="16.85546875" style="1" customWidth="1"/>
    <col min="9750" max="9986" width="9.140625" style="1"/>
    <col min="9987" max="9987" width="25" style="1" customWidth="1"/>
    <col min="9988" max="9988" width="10" style="1" customWidth="1"/>
    <col min="9989" max="9989" width="9.140625" style="1"/>
    <col min="9990" max="9990" width="12.140625" style="1" customWidth="1"/>
    <col min="9991" max="9991" width="14" style="1" customWidth="1"/>
    <col min="9992" max="9992" width="1.5703125" style="1" customWidth="1"/>
    <col min="9993" max="9993" width="17" style="1" customWidth="1"/>
    <col min="9994" max="9996" width="9.140625" style="1"/>
    <col min="9997" max="9997" width="1.85546875" style="1" customWidth="1"/>
    <col min="9998" max="9998" width="16.85546875" style="1" customWidth="1"/>
    <col min="9999" max="10003" width="9.140625" style="1"/>
    <col min="10004" max="10004" width="1.85546875" style="1" customWidth="1"/>
    <col min="10005" max="10005" width="16.85546875" style="1" customWidth="1"/>
    <col min="10006" max="10242" width="9.140625" style="1"/>
    <col min="10243" max="10243" width="25" style="1" customWidth="1"/>
    <col min="10244" max="10244" width="10" style="1" customWidth="1"/>
    <col min="10245" max="10245" width="9.140625" style="1"/>
    <col min="10246" max="10246" width="12.140625" style="1" customWidth="1"/>
    <col min="10247" max="10247" width="14" style="1" customWidth="1"/>
    <col min="10248" max="10248" width="1.5703125" style="1" customWidth="1"/>
    <col min="10249" max="10249" width="17" style="1" customWidth="1"/>
    <col min="10250" max="10252" width="9.140625" style="1"/>
    <col min="10253" max="10253" width="1.85546875" style="1" customWidth="1"/>
    <col min="10254" max="10254" width="16.85546875" style="1" customWidth="1"/>
    <col min="10255" max="10259" width="9.140625" style="1"/>
    <col min="10260" max="10260" width="1.85546875" style="1" customWidth="1"/>
    <col min="10261" max="10261" width="16.85546875" style="1" customWidth="1"/>
    <col min="10262" max="10498" width="9.140625" style="1"/>
    <col min="10499" max="10499" width="25" style="1" customWidth="1"/>
    <col min="10500" max="10500" width="10" style="1" customWidth="1"/>
    <col min="10501" max="10501" width="9.140625" style="1"/>
    <col min="10502" max="10502" width="12.140625" style="1" customWidth="1"/>
    <col min="10503" max="10503" width="14" style="1" customWidth="1"/>
    <col min="10504" max="10504" width="1.5703125" style="1" customWidth="1"/>
    <col min="10505" max="10505" width="17" style="1" customWidth="1"/>
    <col min="10506" max="10508" width="9.140625" style="1"/>
    <col min="10509" max="10509" width="1.85546875" style="1" customWidth="1"/>
    <col min="10510" max="10510" width="16.85546875" style="1" customWidth="1"/>
    <col min="10511" max="10515" width="9.140625" style="1"/>
    <col min="10516" max="10516" width="1.85546875" style="1" customWidth="1"/>
    <col min="10517" max="10517" width="16.85546875" style="1" customWidth="1"/>
    <col min="10518" max="10754" width="9.140625" style="1"/>
    <col min="10755" max="10755" width="25" style="1" customWidth="1"/>
    <col min="10756" max="10756" width="10" style="1" customWidth="1"/>
    <col min="10757" max="10757" width="9.140625" style="1"/>
    <col min="10758" max="10758" width="12.140625" style="1" customWidth="1"/>
    <col min="10759" max="10759" width="14" style="1" customWidth="1"/>
    <col min="10760" max="10760" width="1.5703125" style="1" customWidth="1"/>
    <col min="10761" max="10761" width="17" style="1" customWidth="1"/>
    <col min="10762" max="10764" width="9.140625" style="1"/>
    <col min="10765" max="10765" width="1.85546875" style="1" customWidth="1"/>
    <col min="10766" max="10766" width="16.85546875" style="1" customWidth="1"/>
    <col min="10767" max="10771" width="9.140625" style="1"/>
    <col min="10772" max="10772" width="1.85546875" style="1" customWidth="1"/>
    <col min="10773" max="10773" width="16.85546875" style="1" customWidth="1"/>
    <col min="10774" max="11010" width="9.140625" style="1"/>
    <col min="11011" max="11011" width="25" style="1" customWidth="1"/>
    <col min="11012" max="11012" width="10" style="1" customWidth="1"/>
    <col min="11013" max="11013" width="9.140625" style="1"/>
    <col min="11014" max="11014" width="12.140625" style="1" customWidth="1"/>
    <col min="11015" max="11015" width="14" style="1" customWidth="1"/>
    <col min="11016" max="11016" width="1.5703125" style="1" customWidth="1"/>
    <col min="11017" max="11017" width="17" style="1" customWidth="1"/>
    <col min="11018" max="11020" width="9.140625" style="1"/>
    <col min="11021" max="11021" width="1.85546875" style="1" customWidth="1"/>
    <col min="11022" max="11022" width="16.85546875" style="1" customWidth="1"/>
    <col min="11023" max="11027" width="9.140625" style="1"/>
    <col min="11028" max="11028" width="1.85546875" style="1" customWidth="1"/>
    <col min="11029" max="11029" width="16.85546875" style="1" customWidth="1"/>
    <col min="11030" max="11266" width="9.140625" style="1"/>
    <col min="11267" max="11267" width="25" style="1" customWidth="1"/>
    <col min="11268" max="11268" width="10" style="1" customWidth="1"/>
    <col min="11269" max="11269" width="9.140625" style="1"/>
    <col min="11270" max="11270" width="12.140625" style="1" customWidth="1"/>
    <col min="11271" max="11271" width="14" style="1" customWidth="1"/>
    <col min="11272" max="11272" width="1.5703125" style="1" customWidth="1"/>
    <col min="11273" max="11273" width="17" style="1" customWidth="1"/>
    <col min="11274" max="11276" width="9.140625" style="1"/>
    <col min="11277" max="11277" width="1.85546875" style="1" customWidth="1"/>
    <col min="11278" max="11278" width="16.85546875" style="1" customWidth="1"/>
    <col min="11279" max="11283" width="9.140625" style="1"/>
    <col min="11284" max="11284" width="1.85546875" style="1" customWidth="1"/>
    <col min="11285" max="11285" width="16.85546875" style="1" customWidth="1"/>
    <col min="11286" max="11522" width="9.140625" style="1"/>
    <col min="11523" max="11523" width="25" style="1" customWidth="1"/>
    <col min="11524" max="11524" width="10" style="1" customWidth="1"/>
    <col min="11525" max="11525" width="9.140625" style="1"/>
    <col min="11526" max="11526" width="12.140625" style="1" customWidth="1"/>
    <col min="11527" max="11527" width="14" style="1" customWidth="1"/>
    <col min="11528" max="11528" width="1.5703125" style="1" customWidth="1"/>
    <col min="11529" max="11529" width="17" style="1" customWidth="1"/>
    <col min="11530" max="11532" width="9.140625" style="1"/>
    <col min="11533" max="11533" width="1.85546875" style="1" customWidth="1"/>
    <col min="11534" max="11534" width="16.85546875" style="1" customWidth="1"/>
    <col min="11535" max="11539" width="9.140625" style="1"/>
    <col min="11540" max="11540" width="1.85546875" style="1" customWidth="1"/>
    <col min="11541" max="11541" width="16.85546875" style="1" customWidth="1"/>
    <col min="11542" max="11778" width="9.140625" style="1"/>
    <col min="11779" max="11779" width="25" style="1" customWidth="1"/>
    <col min="11780" max="11780" width="10" style="1" customWidth="1"/>
    <col min="11781" max="11781" width="9.140625" style="1"/>
    <col min="11782" max="11782" width="12.140625" style="1" customWidth="1"/>
    <col min="11783" max="11783" width="14" style="1" customWidth="1"/>
    <col min="11784" max="11784" width="1.5703125" style="1" customWidth="1"/>
    <col min="11785" max="11785" width="17" style="1" customWidth="1"/>
    <col min="11786" max="11788" width="9.140625" style="1"/>
    <col min="11789" max="11789" width="1.85546875" style="1" customWidth="1"/>
    <col min="11790" max="11790" width="16.85546875" style="1" customWidth="1"/>
    <col min="11791" max="11795" width="9.140625" style="1"/>
    <col min="11796" max="11796" width="1.85546875" style="1" customWidth="1"/>
    <col min="11797" max="11797" width="16.85546875" style="1" customWidth="1"/>
    <col min="11798" max="12034" width="9.140625" style="1"/>
    <col min="12035" max="12035" width="25" style="1" customWidth="1"/>
    <col min="12036" max="12036" width="10" style="1" customWidth="1"/>
    <col min="12037" max="12037" width="9.140625" style="1"/>
    <col min="12038" max="12038" width="12.140625" style="1" customWidth="1"/>
    <col min="12039" max="12039" width="14" style="1" customWidth="1"/>
    <col min="12040" max="12040" width="1.5703125" style="1" customWidth="1"/>
    <col min="12041" max="12041" width="17" style="1" customWidth="1"/>
    <col min="12042" max="12044" width="9.140625" style="1"/>
    <col min="12045" max="12045" width="1.85546875" style="1" customWidth="1"/>
    <col min="12046" max="12046" width="16.85546875" style="1" customWidth="1"/>
    <col min="12047" max="12051" width="9.140625" style="1"/>
    <col min="12052" max="12052" width="1.85546875" style="1" customWidth="1"/>
    <col min="12053" max="12053" width="16.85546875" style="1" customWidth="1"/>
    <col min="12054" max="12290" width="9.140625" style="1"/>
    <col min="12291" max="12291" width="25" style="1" customWidth="1"/>
    <col min="12292" max="12292" width="10" style="1" customWidth="1"/>
    <col min="12293" max="12293" width="9.140625" style="1"/>
    <col min="12294" max="12294" width="12.140625" style="1" customWidth="1"/>
    <col min="12295" max="12295" width="14" style="1" customWidth="1"/>
    <col min="12296" max="12296" width="1.5703125" style="1" customWidth="1"/>
    <col min="12297" max="12297" width="17" style="1" customWidth="1"/>
    <col min="12298" max="12300" width="9.140625" style="1"/>
    <col min="12301" max="12301" width="1.85546875" style="1" customWidth="1"/>
    <col min="12302" max="12302" width="16.85546875" style="1" customWidth="1"/>
    <col min="12303" max="12307" width="9.140625" style="1"/>
    <col min="12308" max="12308" width="1.85546875" style="1" customWidth="1"/>
    <col min="12309" max="12309" width="16.85546875" style="1" customWidth="1"/>
    <col min="12310" max="12546" width="9.140625" style="1"/>
    <col min="12547" max="12547" width="25" style="1" customWidth="1"/>
    <col min="12548" max="12548" width="10" style="1" customWidth="1"/>
    <col min="12549" max="12549" width="9.140625" style="1"/>
    <col min="12550" max="12550" width="12.140625" style="1" customWidth="1"/>
    <col min="12551" max="12551" width="14" style="1" customWidth="1"/>
    <col min="12552" max="12552" width="1.5703125" style="1" customWidth="1"/>
    <col min="12553" max="12553" width="17" style="1" customWidth="1"/>
    <col min="12554" max="12556" width="9.140625" style="1"/>
    <col min="12557" max="12557" width="1.85546875" style="1" customWidth="1"/>
    <col min="12558" max="12558" width="16.85546875" style="1" customWidth="1"/>
    <col min="12559" max="12563" width="9.140625" style="1"/>
    <col min="12564" max="12564" width="1.85546875" style="1" customWidth="1"/>
    <col min="12565" max="12565" width="16.85546875" style="1" customWidth="1"/>
    <col min="12566" max="12802" width="9.140625" style="1"/>
    <col min="12803" max="12803" width="25" style="1" customWidth="1"/>
    <col min="12804" max="12804" width="10" style="1" customWidth="1"/>
    <col min="12805" max="12805" width="9.140625" style="1"/>
    <col min="12806" max="12806" width="12.140625" style="1" customWidth="1"/>
    <col min="12807" max="12807" width="14" style="1" customWidth="1"/>
    <col min="12808" max="12808" width="1.5703125" style="1" customWidth="1"/>
    <col min="12809" max="12809" width="17" style="1" customWidth="1"/>
    <col min="12810" max="12812" width="9.140625" style="1"/>
    <col min="12813" max="12813" width="1.85546875" style="1" customWidth="1"/>
    <col min="12814" max="12814" width="16.85546875" style="1" customWidth="1"/>
    <col min="12815" max="12819" width="9.140625" style="1"/>
    <col min="12820" max="12820" width="1.85546875" style="1" customWidth="1"/>
    <col min="12821" max="12821" width="16.85546875" style="1" customWidth="1"/>
    <col min="12822" max="13058" width="9.140625" style="1"/>
    <col min="13059" max="13059" width="25" style="1" customWidth="1"/>
    <col min="13060" max="13060" width="10" style="1" customWidth="1"/>
    <col min="13061" max="13061" width="9.140625" style="1"/>
    <col min="13062" max="13062" width="12.140625" style="1" customWidth="1"/>
    <col min="13063" max="13063" width="14" style="1" customWidth="1"/>
    <col min="13064" max="13064" width="1.5703125" style="1" customWidth="1"/>
    <col min="13065" max="13065" width="17" style="1" customWidth="1"/>
    <col min="13066" max="13068" width="9.140625" style="1"/>
    <col min="13069" max="13069" width="1.85546875" style="1" customWidth="1"/>
    <col min="13070" max="13070" width="16.85546875" style="1" customWidth="1"/>
    <col min="13071" max="13075" width="9.140625" style="1"/>
    <col min="13076" max="13076" width="1.85546875" style="1" customWidth="1"/>
    <col min="13077" max="13077" width="16.85546875" style="1" customWidth="1"/>
    <col min="13078" max="13314" width="9.140625" style="1"/>
    <col min="13315" max="13315" width="25" style="1" customWidth="1"/>
    <col min="13316" max="13316" width="10" style="1" customWidth="1"/>
    <col min="13317" max="13317" width="9.140625" style="1"/>
    <col min="13318" max="13318" width="12.140625" style="1" customWidth="1"/>
    <col min="13319" max="13319" width="14" style="1" customWidth="1"/>
    <col min="13320" max="13320" width="1.5703125" style="1" customWidth="1"/>
    <col min="13321" max="13321" width="17" style="1" customWidth="1"/>
    <col min="13322" max="13324" width="9.140625" style="1"/>
    <col min="13325" max="13325" width="1.85546875" style="1" customWidth="1"/>
    <col min="13326" max="13326" width="16.85546875" style="1" customWidth="1"/>
    <col min="13327" max="13331" width="9.140625" style="1"/>
    <col min="13332" max="13332" width="1.85546875" style="1" customWidth="1"/>
    <col min="13333" max="13333" width="16.85546875" style="1" customWidth="1"/>
    <col min="13334" max="13570" width="9.140625" style="1"/>
    <col min="13571" max="13571" width="25" style="1" customWidth="1"/>
    <col min="13572" max="13572" width="10" style="1" customWidth="1"/>
    <col min="13573" max="13573" width="9.140625" style="1"/>
    <col min="13574" max="13574" width="12.140625" style="1" customWidth="1"/>
    <col min="13575" max="13575" width="14" style="1" customWidth="1"/>
    <col min="13576" max="13576" width="1.5703125" style="1" customWidth="1"/>
    <col min="13577" max="13577" width="17" style="1" customWidth="1"/>
    <col min="13578" max="13580" width="9.140625" style="1"/>
    <col min="13581" max="13581" width="1.85546875" style="1" customWidth="1"/>
    <col min="13582" max="13582" width="16.85546875" style="1" customWidth="1"/>
    <col min="13583" max="13587" width="9.140625" style="1"/>
    <col min="13588" max="13588" width="1.85546875" style="1" customWidth="1"/>
    <col min="13589" max="13589" width="16.85546875" style="1" customWidth="1"/>
    <col min="13590" max="13826" width="9.140625" style="1"/>
    <col min="13827" max="13827" width="25" style="1" customWidth="1"/>
    <col min="13828" max="13828" width="10" style="1" customWidth="1"/>
    <col min="13829" max="13829" width="9.140625" style="1"/>
    <col min="13830" max="13830" width="12.140625" style="1" customWidth="1"/>
    <col min="13831" max="13831" width="14" style="1" customWidth="1"/>
    <col min="13832" max="13832" width="1.5703125" style="1" customWidth="1"/>
    <col min="13833" max="13833" width="17" style="1" customWidth="1"/>
    <col min="13834" max="13836" width="9.140625" style="1"/>
    <col min="13837" max="13837" width="1.85546875" style="1" customWidth="1"/>
    <col min="13838" max="13838" width="16.85546875" style="1" customWidth="1"/>
    <col min="13839" max="13843" width="9.140625" style="1"/>
    <col min="13844" max="13844" width="1.85546875" style="1" customWidth="1"/>
    <col min="13845" max="13845" width="16.85546875" style="1" customWidth="1"/>
    <col min="13846" max="14082" width="9.140625" style="1"/>
    <col min="14083" max="14083" width="25" style="1" customWidth="1"/>
    <col min="14084" max="14084" width="10" style="1" customWidth="1"/>
    <col min="14085" max="14085" width="9.140625" style="1"/>
    <col min="14086" max="14086" width="12.140625" style="1" customWidth="1"/>
    <col min="14087" max="14087" width="14" style="1" customWidth="1"/>
    <col min="14088" max="14088" width="1.5703125" style="1" customWidth="1"/>
    <col min="14089" max="14089" width="17" style="1" customWidth="1"/>
    <col min="14090" max="14092" width="9.140625" style="1"/>
    <col min="14093" max="14093" width="1.85546875" style="1" customWidth="1"/>
    <col min="14094" max="14094" width="16.85546875" style="1" customWidth="1"/>
    <col min="14095" max="14099" width="9.140625" style="1"/>
    <col min="14100" max="14100" width="1.85546875" style="1" customWidth="1"/>
    <col min="14101" max="14101" width="16.85546875" style="1" customWidth="1"/>
    <col min="14102" max="14338" width="9.140625" style="1"/>
    <col min="14339" max="14339" width="25" style="1" customWidth="1"/>
    <col min="14340" max="14340" width="10" style="1" customWidth="1"/>
    <col min="14341" max="14341" width="9.140625" style="1"/>
    <col min="14342" max="14342" width="12.140625" style="1" customWidth="1"/>
    <col min="14343" max="14343" width="14" style="1" customWidth="1"/>
    <col min="14344" max="14344" width="1.5703125" style="1" customWidth="1"/>
    <col min="14345" max="14345" width="17" style="1" customWidth="1"/>
    <col min="14346" max="14348" width="9.140625" style="1"/>
    <col min="14349" max="14349" width="1.85546875" style="1" customWidth="1"/>
    <col min="14350" max="14350" width="16.85546875" style="1" customWidth="1"/>
    <col min="14351" max="14355" width="9.140625" style="1"/>
    <col min="14356" max="14356" width="1.85546875" style="1" customWidth="1"/>
    <col min="14357" max="14357" width="16.85546875" style="1" customWidth="1"/>
    <col min="14358" max="14594" width="9.140625" style="1"/>
    <col min="14595" max="14595" width="25" style="1" customWidth="1"/>
    <col min="14596" max="14596" width="10" style="1" customWidth="1"/>
    <col min="14597" max="14597" width="9.140625" style="1"/>
    <col min="14598" max="14598" width="12.140625" style="1" customWidth="1"/>
    <col min="14599" max="14599" width="14" style="1" customWidth="1"/>
    <col min="14600" max="14600" width="1.5703125" style="1" customWidth="1"/>
    <col min="14601" max="14601" width="17" style="1" customWidth="1"/>
    <col min="14602" max="14604" width="9.140625" style="1"/>
    <col min="14605" max="14605" width="1.85546875" style="1" customWidth="1"/>
    <col min="14606" max="14606" width="16.85546875" style="1" customWidth="1"/>
    <col min="14607" max="14611" width="9.140625" style="1"/>
    <col min="14612" max="14612" width="1.85546875" style="1" customWidth="1"/>
    <col min="14613" max="14613" width="16.85546875" style="1" customWidth="1"/>
    <col min="14614" max="14850" width="9.140625" style="1"/>
    <col min="14851" max="14851" width="25" style="1" customWidth="1"/>
    <col min="14852" max="14852" width="10" style="1" customWidth="1"/>
    <col min="14853" max="14853" width="9.140625" style="1"/>
    <col min="14854" max="14854" width="12.140625" style="1" customWidth="1"/>
    <col min="14855" max="14855" width="14" style="1" customWidth="1"/>
    <col min="14856" max="14856" width="1.5703125" style="1" customWidth="1"/>
    <col min="14857" max="14857" width="17" style="1" customWidth="1"/>
    <col min="14858" max="14860" width="9.140625" style="1"/>
    <col min="14861" max="14861" width="1.85546875" style="1" customWidth="1"/>
    <col min="14862" max="14862" width="16.85546875" style="1" customWidth="1"/>
    <col min="14863" max="14867" width="9.140625" style="1"/>
    <col min="14868" max="14868" width="1.85546875" style="1" customWidth="1"/>
    <col min="14869" max="14869" width="16.85546875" style="1" customWidth="1"/>
    <col min="14870" max="15106" width="9.140625" style="1"/>
    <col min="15107" max="15107" width="25" style="1" customWidth="1"/>
    <col min="15108" max="15108" width="10" style="1" customWidth="1"/>
    <col min="15109" max="15109" width="9.140625" style="1"/>
    <col min="15110" max="15110" width="12.140625" style="1" customWidth="1"/>
    <col min="15111" max="15111" width="14" style="1" customWidth="1"/>
    <col min="15112" max="15112" width="1.5703125" style="1" customWidth="1"/>
    <col min="15113" max="15113" width="17" style="1" customWidth="1"/>
    <col min="15114" max="15116" width="9.140625" style="1"/>
    <col min="15117" max="15117" width="1.85546875" style="1" customWidth="1"/>
    <col min="15118" max="15118" width="16.85546875" style="1" customWidth="1"/>
    <col min="15119" max="15123" width="9.140625" style="1"/>
    <col min="15124" max="15124" width="1.85546875" style="1" customWidth="1"/>
    <col min="15125" max="15125" width="16.85546875" style="1" customWidth="1"/>
    <col min="15126" max="15362" width="9.140625" style="1"/>
    <col min="15363" max="15363" width="25" style="1" customWidth="1"/>
    <col min="15364" max="15364" width="10" style="1" customWidth="1"/>
    <col min="15365" max="15365" width="9.140625" style="1"/>
    <col min="15366" max="15366" width="12.140625" style="1" customWidth="1"/>
    <col min="15367" max="15367" width="14" style="1" customWidth="1"/>
    <col min="15368" max="15368" width="1.5703125" style="1" customWidth="1"/>
    <col min="15369" max="15369" width="17" style="1" customWidth="1"/>
    <col min="15370" max="15372" width="9.140625" style="1"/>
    <col min="15373" max="15373" width="1.85546875" style="1" customWidth="1"/>
    <col min="15374" max="15374" width="16.85546875" style="1" customWidth="1"/>
    <col min="15375" max="15379" width="9.140625" style="1"/>
    <col min="15380" max="15380" width="1.85546875" style="1" customWidth="1"/>
    <col min="15381" max="15381" width="16.85546875" style="1" customWidth="1"/>
    <col min="15382" max="15618" width="9.140625" style="1"/>
    <col min="15619" max="15619" width="25" style="1" customWidth="1"/>
    <col min="15620" max="15620" width="10" style="1" customWidth="1"/>
    <col min="15621" max="15621" width="9.140625" style="1"/>
    <col min="15622" max="15622" width="12.140625" style="1" customWidth="1"/>
    <col min="15623" max="15623" width="14" style="1" customWidth="1"/>
    <col min="15624" max="15624" width="1.5703125" style="1" customWidth="1"/>
    <col min="15625" max="15625" width="17" style="1" customWidth="1"/>
    <col min="15626" max="15628" width="9.140625" style="1"/>
    <col min="15629" max="15629" width="1.85546875" style="1" customWidth="1"/>
    <col min="15630" max="15630" width="16.85546875" style="1" customWidth="1"/>
    <col min="15631" max="15635" width="9.140625" style="1"/>
    <col min="15636" max="15636" width="1.85546875" style="1" customWidth="1"/>
    <col min="15637" max="15637" width="16.85546875" style="1" customWidth="1"/>
    <col min="15638" max="15874" width="9.140625" style="1"/>
    <col min="15875" max="15875" width="25" style="1" customWidth="1"/>
    <col min="15876" max="15876" width="10" style="1" customWidth="1"/>
    <col min="15877" max="15877" width="9.140625" style="1"/>
    <col min="15878" max="15878" width="12.140625" style="1" customWidth="1"/>
    <col min="15879" max="15879" width="14" style="1" customWidth="1"/>
    <col min="15880" max="15880" width="1.5703125" style="1" customWidth="1"/>
    <col min="15881" max="15881" width="17" style="1" customWidth="1"/>
    <col min="15882" max="15884" width="9.140625" style="1"/>
    <col min="15885" max="15885" width="1.85546875" style="1" customWidth="1"/>
    <col min="15886" max="15886" width="16.85546875" style="1" customWidth="1"/>
    <col min="15887" max="15891" width="9.140625" style="1"/>
    <col min="15892" max="15892" width="1.85546875" style="1" customWidth="1"/>
    <col min="15893" max="15893" width="16.85546875" style="1" customWidth="1"/>
    <col min="15894" max="16130" width="9.140625" style="1"/>
    <col min="16131" max="16131" width="25" style="1" customWidth="1"/>
    <col min="16132" max="16132" width="10" style="1" customWidth="1"/>
    <col min="16133" max="16133" width="9.140625" style="1"/>
    <col min="16134" max="16134" width="12.140625" style="1" customWidth="1"/>
    <col min="16135" max="16135" width="14" style="1" customWidth="1"/>
    <col min="16136" max="16136" width="1.5703125" style="1" customWidth="1"/>
    <col min="16137" max="16137" width="17" style="1" customWidth="1"/>
    <col min="16138" max="16140" width="9.140625" style="1"/>
    <col min="16141" max="16141" width="1.85546875" style="1" customWidth="1"/>
    <col min="16142" max="16142" width="16.85546875" style="1" customWidth="1"/>
    <col min="16143" max="16147" width="9.140625" style="1"/>
    <col min="16148" max="16148" width="1.85546875" style="1" customWidth="1"/>
    <col min="16149" max="16149" width="16.85546875" style="1" customWidth="1"/>
    <col min="16150" max="16384" width="9.140625" style="1"/>
  </cols>
  <sheetData>
    <row r="1" spans="2:24" ht="18.75" customHeight="1" x14ac:dyDescent="0.25">
      <c r="B1" s="25" t="s">
        <v>0</v>
      </c>
      <c r="O1" s="15"/>
    </row>
    <row r="2" spans="2:24" x14ac:dyDescent="0.25">
      <c r="B2" s="2" t="s">
        <v>1</v>
      </c>
      <c r="C2" s="2"/>
      <c r="D2" s="3"/>
      <c r="E2" s="3"/>
      <c r="F2" s="3"/>
      <c r="G2" s="3"/>
      <c r="I2" s="2" t="s">
        <v>2</v>
      </c>
      <c r="O2" s="15"/>
      <c r="V2" s="3"/>
      <c r="W2" s="3"/>
      <c r="X2" s="3"/>
    </row>
    <row r="3" spans="2:24" x14ac:dyDescent="0.25">
      <c r="B3" s="52" t="s">
        <v>35</v>
      </c>
      <c r="C3" s="50" t="s">
        <v>5</v>
      </c>
      <c r="D3" s="50"/>
      <c r="E3" s="50" t="s">
        <v>6</v>
      </c>
      <c r="F3" s="50"/>
      <c r="G3" s="21"/>
      <c r="I3" s="52" t="s">
        <v>35</v>
      </c>
      <c r="J3" s="50" t="s">
        <v>6</v>
      </c>
      <c r="K3" s="50"/>
      <c r="L3" s="50"/>
      <c r="N3" s="14" t="s">
        <v>26</v>
      </c>
      <c r="O3" s="18"/>
    </row>
    <row r="4" spans="2:24" x14ac:dyDescent="0.25">
      <c r="B4" s="51" t="s">
        <v>36</v>
      </c>
      <c r="C4" s="43" t="s">
        <v>7</v>
      </c>
      <c r="D4" s="36" t="s">
        <v>8</v>
      </c>
      <c r="E4" s="36" t="s">
        <v>33</v>
      </c>
      <c r="F4" s="9" t="s">
        <v>31</v>
      </c>
      <c r="G4" s="21"/>
      <c r="I4" s="51" t="s">
        <v>36</v>
      </c>
      <c r="J4" s="43" t="s">
        <v>9</v>
      </c>
      <c r="K4" s="36" t="s">
        <v>30</v>
      </c>
      <c r="L4" s="9" t="s">
        <v>31</v>
      </c>
      <c r="N4" s="16" t="s">
        <v>27</v>
      </c>
      <c r="O4" s="20"/>
    </row>
    <row r="5" spans="2:24" x14ac:dyDescent="0.25">
      <c r="B5" s="35"/>
      <c r="C5" s="36"/>
      <c r="D5" s="36"/>
      <c r="E5" s="36"/>
      <c r="F5" s="36"/>
      <c r="G5" s="21"/>
      <c r="I5" s="46" t="s">
        <v>12</v>
      </c>
      <c r="J5" s="26">
        <v>1035</v>
      </c>
      <c r="K5" s="40"/>
      <c r="L5" s="41"/>
      <c r="N5" s="17" t="s">
        <v>28</v>
      </c>
      <c r="O5" s="3"/>
    </row>
    <row r="6" spans="2:24" ht="18" customHeight="1" x14ac:dyDescent="0.25">
      <c r="B6" s="44" t="s">
        <v>13</v>
      </c>
      <c r="C6" s="33"/>
      <c r="D6" s="4">
        <v>100</v>
      </c>
      <c r="E6" s="31">
        <v>6.6</v>
      </c>
      <c r="F6" s="33"/>
      <c r="G6" s="22"/>
      <c r="I6" s="44" t="s">
        <v>13</v>
      </c>
      <c r="J6" s="27">
        <v>53.8</v>
      </c>
      <c r="K6" s="5">
        <f>IF(J5=0,0,J6/J5*100)</f>
        <v>5.1980676328502406</v>
      </c>
      <c r="L6" s="33"/>
      <c r="N6" s="19" t="s">
        <v>29</v>
      </c>
    </row>
    <row r="7" spans="2:24" ht="18" customHeight="1" x14ac:dyDescent="0.25">
      <c r="B7" s="44" t="s">
        <v>14</v>
      </c>
      <c r="C7" s="33"/>
      <c r="D7" s="6">
        <v>75</v>
      </c>
      <c r="E7" s="7">
        <f>D7*E6/100</f>
        <v>4.95</v>
      </c>
      <c r="F7" s="37"/>
      <c r="G7" s="23"/>
      <c r="I7" s="44" t="s">
        <v>14</v>
      </c>
      <c r="J7" s="27">
        <v>40.6</v>
      </c>
      <c r="K7" s="5">
        <f>IF(J5=0,0,J7/J5*100)</f>
        <v>3.9227053140096619</v>
      </c>
      <c r="L7" s="37"/>
      <c r="N7" s="3"/>
    </row>
    <row r="8" spans="2:24" ht="18" customHeight="1" x14ac:dyDescent="0.25">
      <c r="B8" s="45" t="s">
        <v>15</v>
      </c>
      <c r="C8" s="26">
        <v>74800</v>
      </c>
      <c r="D8" s="7">
        <f>C8/10000</f>
        <v>7.48</v>
      </c>
      <c r="E8" s="8">
        <f>D8*E6/100</f>
        <v>0.49368000000000001</v>
      </c>
      <c r="F8" s="9">
        <f>E8*10</f>
        <v>4.9367999999999999</v>
      </c>
      <c r="G8" s="24"/>
      <c r="I8" s="45" t="s">
        <v>15</v>
      </c>
      <c r="J8" s="28">
        <v>3.1</v>
      </c>
      <c r="K8" s="5">
        <f>IF(J5=0,0,J8/J5*100)</f>
        <v>0.29951690821256038</v>
      </c>
      <c r="L8" s="9">
        <f>K8*10</f>
        <v>2.9951690821256038</v>
      </c>
    </row>
    <row r="9" spans="2:24" ht="18" customHeight="1" x14ac:dyDescent="0.25">
      <c r="B9" s="44" t="s">
        <v>16</v>
      </c>
      <c r="C9" s="26">
        <v>6610</v>
      </c>
      <c r="D9" s="7">
        <f t="shared" ref="D9:D17" si="0">C9/10000</f>
        <v>0.66100000000000003</v>
      </c>
      <c r="E9" s="38"/>
      <c r="F9" s="39"/>
      <c r="G9" s="24"/>
      <c r="I9" s="44" t="s">
        <v>16</v>
      </c>
      <c r="J9" s="27">
        <v>0.40500000000000003</v>
      </c>
      <c r="K9" s="42"/>
      <c r="L9" s="39"/>
    </row>
    <row r="10" spans="2:24" ht="18" customHeight="1" x14ac:dyDescent="0.25">
      <c r="B10" s="45" t="s">
        <v>17</v>
      </c>
      <c r="C10" s="34"/>
      <c r="D10" s="48"/>
      <c r="E10" s="8">
        <f>D9*E6*2.292/100</f>
        <v>9.9990791999999995E-2</v>
      </c>
      <c r="F10" s="9">
        <f>E10*10</f>
        <v>0.99990791999999995</v>
      </c>
      <c r="G10" s="24"/>
      <c r="I10" s="45" t="s">
        <v>17</v>
      </c>
      <c r="J10" s="38"/>
      <c r="K10" s="5">
        <f>IF(J5=0,0,J9/J5*100*2.292)</f>
        <v>8.9686956521739136E-2</v>
      </c>
      <c r="L10" s="9">
        <f>K10*10</f>
        <v>0.89686956521739136</v>
      </c>
    </row>
    <row r="11" spans="2:24" ht="18" customHeight="1" x14ac:dyDescent="0.25">
      <c r="B11" s="44" t="s">
        <v>18</v>
      </c>
      <c r="C11" s="26">
        <v>61200</v>
      </c>
      <c r="D11" s="7">
        <f t="shared" si="0"/>
        <v>6.12</v>
      </c>
      <c r="E11" s="38"/>
      <c r="F11" s="39"/>
      <c r="G11" s="24"/>
      <c r="I11" s="44" t="s">
        <v>18</v>
      </c>
      <c r="J11" s="28">
        <v>5.04</v>
      </c>
      <c r="K11" s="42"/>
      <c r="L11" s="39"/>
    </row>
    <row r="12" spans="2:24" ht="18" customHeight="1" x14ac:dyDescent="0.25">
      <c r="B12" s="45" t="s">
        <v>19</v>
      </c>
      <c r="C12" s="34"/>
      <c r="D12" s="48"/>
      <c r="E12" s="8">
        <f>D11*E6*1.204/100</f>
        <v>0.48631967999999992</v>
      </c>
      <c r="F12" s="9">
        <f>E12*10</f>
        <v>4.863196799999999</v>
      </c>
      <c r="G12" s="24"/>
      <c r="I12" s="45" t="s">
        <v>19</v>
      </c>
      <c r="J12" s="38"/>
      <c r="K12" s="5">
        <f>IF(J5=0,0,J11/J5*100*1.204)</f>
        <v>0.586295652173913</v>
      </c>
      <c r="L12" s="9">
        <f>K12*10</f>
        <v>5.8629565217391297</v>
      </c>
    </row>
    <row r="13" spans="2:24" ht="18" customHeight="1" x14ac:dyDescent="0.25">
      <c r="B13" s="44" t="s">
        <v>20</v>
      </c>
      <c r="C13" s="26">
        <v>15000</v>
      </c>
      <c r="D13" s="7">
        <f t="shared" si="0"/>
        <v>1.5</v>
      </c>
      <c r="E13" s="38"/>
      <c r="F13" s="39"/>
      <c r="G13" s="24"/>
      <c r="I13" s="44" t="s">
        <v>20</v>
      </c>
      <c r="J13" s="27">
        <v>0.88200000000000001</v>
      </c>
      <c r="K13" s="42"/>
      <c r="L13" s="39"/>
    </row>
    <row r="14" spans="2:24" ht="18" customHeight="1" x14ac:dyDescent="0.25">
      <c r="B14" s="45" t="s">
        <v>21</v>
      </c>
      <c r="C14" s="34"/>
      <c r="D14" s="48"/>
      <c r="E14" s="8">
        <f>D13*E6*1.4/100</f>
        <v>0.13859999999999997</v>
      </c>
      <c r="F14" s="9">
        <f>E14*10</f>
        <v>1.3859999999999997</v>
      </c>
      <c r="G14" s="24"/>
      <c r="I14" s="45" t="s">
        <v>21</v>
      </c>
      <c r="J14" s="38"/>
      <c r="K14" s="5">
        <f>IF(J5=0,0,J13/J5*100*1.4)</f>
        <v>0.11930434782608695</v>
      </c>
      <c r="L14" s="9">
        <f>K14*10</f>
        <v>1.1930434782608694</v>
      </c>
    </row>
    <row r="15" spans="2:24" ht="18" customHeight="1" x14ac:dyDescent="0.25">
      <c r="B15" s="44" t="s">
        <v>22</v>
      </c>
      <c r="C15" s="26">
        <v>5140</v>
      </c>
      <c r="D15" s="7">
        <f t="shared" si="0"/>
        <v>0.51400000000000001</v>
      </c>
      <c r="E15" s="38"/>
      <c r="F15" s="39"/>
      <c r="G15" s="24"/>
      <c r="I15" s="44" t="s">
        <v>22</v>
      </c>
      <c r="J15" s="27">
        <v>0.33200000000000002</v>
      </c>
      <c r="K15" s="42"/>
      <c r="L15" s="39"/>
    </row>
    <row r="16" spans="2:24" ht="18" customHeight="1" x14ac:dyDescent="0.25">
      <c r="B16" s="45" t="s">
        <v>23</v>
      </c>
      <c r="C16" s="32"/>
      <c r="D16" s="49"/>
      <c r="E16" s="8">
        <f>D15*E6*1.66/100</f>
        <v>5.6313839999999997E-2</v>
      </c>
      <c r="F16" s="9">
        <f>E16*10</f>
        <v>0.56313839999999993</v>
      </c>
      <c r="G16" s="24"/>
      <c r="I16" s="45" t="s">
        <v>23</v>
      </c>
      <c r="J16" s="38"/>
      <c r="K16" s="5">
        <f>IF(J5=0,0,J15/J5*100*1.66)</f>
        <v>5.3248309178743965E-2</v>
      </c>
      <c r="L16" s="9">
        <f>K16*10</f>
        <v>0.53248309178743969</v>
      </c>
    </row>
    <row r="17" spans="2:12" ht="18" customHeight="1" x14ac:dyDescent="0.25">
      <c r="B17" s="45" t="s">
        <v>24</v>
      </c>
      <c r="C17" s="26"/>
      <c r="D17" s="7">
        <f t="shared" si="0"/>
        <v>0</v>
      </c>
      <c r="E17" s="8">
        <f>D17*E6/100</f>
        <v>0</v>
      </c>
      <c r="F17" s="9">
        <f>E17*10</f>
        <v>0</v>
      </c>
      <c r="G17" s="24"/>
      <c r="I17" s="45" t="s">
        <v>24</v>
      </c>
      <c r="J17" s="28">
        <v>0.41</v>
      </c>
      <c r="K17" s="5">
        <f>IF(J5=0,0,J17/J5*100)</f>
        <v>3.961352657004831E-2</v>
      </c>
      <c r="L17" s="9">
        <f>K17*10</f>
        <v>0.39613526570048307</v>
      </c>
    </row>
    <row r="18" spans="2:12" ht="18" customHeight="1" x14ac:dyDescent="0.25">
      <c r="B18" s="44" t="s">
        <v>25</v>
      </c>
      <c r="C18" s="33"/>
      <c r="D18" s="10">
        <f>D7*0.52</f>
        <v>39</v>
      </c>
      <c r="E18" s="11">
        <f>D18*E6/100</f>
        <v>2.5739999999999998</v>
      </c>
      <c r="F18" s="12">
        <f>E18*10</f>
        <v>25.74</v>
      </c>
      <c r="G18" s="23"/>
      <c r="I18" s="44" t="s">
        <v>25</v>
      </c>
      <c r="J18" s="10">
        <f>J7*0.52</f>
        <v>21.112000000000002</v>
      </c>
      <c r="K18" s="13">
        <f>IF(J5=0,0,J18/J5*100)</f>
        <v>2.0398067632850245</v>
      </c>
      <c r="L18" s="12">
        <f>K18*10</f>
        <v>20.398067632850246</v>
      </c>
    </row>
    <row r="19" spans="2:12" ht="18" customHeight="1" x14ac:dyDescent="0.25">
      <c r="B19" s="44" t="s">
        <v>34</v>
      </c>
      <c r="C19" s="33"/>
      <c r="D19" s="10">
        <f>IF(D8=0,0,D18/D8)</f>
        <v>5.213903743315508</v>
      </c>
      <c r="E19" s="10">
        <f>IF(E8=0,0,E18/E8)</f>
        <v>5.213903743315508</v>
      </c>
      <c r="F19" s="12">
        <f>IF(F8=0,0,F18/F8)</f>
        <v>5.213903743315508</v>
      </c>
      <c r="G19" s="23"/>
      <c r="I19" s="44" t="s">
        <v>34</v>
      </c>
      <c r="J19" s="10">
        <f>IF(J8=0,0,J18/J8)</f>
        <v>6.8103225806451615</v>
      </c>
      <c r="K19" s="10">
        <f>IF(K8=0,0,K18/K8)</f>
        <v>6.8103225806451624</v>
      </c>
      <c r="L19" s="10">
        <f>IF(L8=0,0,L18/L8)</f>
        <v>6.8103225806451633</v>
      </c>
    </row>
    <row r="20" spans="2:12" ht="3" customHeight="1" x14ac:dyDescent="0.25">
      <c r="B20" s="3"/>
      <c r="C20" s="3"/>
      <c r="D20" s="3"/>
      <c r="E20" s="3"/>
      <c r="F20" s="3"/>
      <c r="G20" s="3"/>
    </row>
    <row r="21" spans="2:12" x14ac:dyDescent="0.25">
      <c r="B21" s="2" t="s">
        <v>3</v>
      </c>
      <c r="I21" s="2" t="s">
        <v>4</v>
      </c>
    </row>
    <row r="22" spans="2:12" x14ac:dyDescent="0.25">
      <c r="B22" s="52" t="s">
        <v>35</v>
      </c>
      <c r="C22" s="50" t="s">
        <v>6</v>
      </c>
      <c r="D22" s="50"/>
      <c r="E22" s="50"/>
      <c r="F22" s="50"/>
      <c r="G22" s="50"/>
      <c r="I22" s="52" t="s">
        <v>35</v>
      </c>
      <c r="J22" s="36" t="s">
        <v>5</v>
      </c>
      <c r="K22" s="50" t="s">
        <v>6</v>
      </c>
      <c r="L22" s="50"/>
    </row>
    <row r="23" spans="2:12" ht="17.25" x14ac:dyDescent="0.25">
      <c r="B23" s="51" t="s">
        <v>36</v>
      </c>
      <c r="C23" s="43" t="s">
        <v>10</v>
      </c>
      <c r="D23" s="43" t="s">
        <v>11</v>
      </c>
      <c r="E23" s="43" t="s">
        <v>32</v>
      </c>
      <c r="F23" s="36" t="s">
        <v>30</v>
      </c>
      <c r="G23" s="9" t="s">
        <v>31</v>
      </c>
      <c r="I23" s="51" t="s">
        <v>36</v>
      </c>
      <c r="J23" s="43" t="s">
        <v>8</v>
      </c>
      <c r="K23" s="36" t="s">
        <v>33</v>
      </c>
      <c r="L23" s="9" t="s">
        <v>31</v>
      </c>
    </row>
    <row r="24" spans="2:12" x14ac:dyDescent="0.25">
      <c r="B24" s="46" t="s">
        <v>12</v>
      </c>
      <c r="C24" s="29">
        <v>0.996</v>
      </c>
      <c r="D24" s="47"/>
      <c r="E24" s="47"/>
      <c r="F24" s="40"/>
      <c r="G24" s="41"/>
      <c r="I24" s="35"/>
      <c r="J24" s="36"/>
      <c r="K24" s="36"/>
      <c r="L24" s="36"/>
    </row>
    <row r="25" spans="2:12" x14ac:dyDescent="0.25">
      <c r="B25" s="44" t="s">
        <v>13</v>
      </c>
      <c r="C25" s="43"/>
      <c r="D25" s="27">
        <v>6.01</v>
      </c>
      <c r="E25" s="43"/>
      <c r="F25" s="5">
        <f>IF(C24=0,0,D25/C24)</f>
        <v>6.0341365461847385</v>
      </c>
      <c r="G25" s="33"/>
      <c r="I25" s="44" t="s">
        <v>13</v>
      </c>
      <c r="J25" s="4">
        <v>100</v>
      </c>
      <c r="K25" s="31">
        <v>6.1</v>
      </c>
      <c r="L25" s="33"/>
    </row>
    <row r="26" spans="2:12" x14ac:dyDescent="0.25">
      <c r="B26" s="44" t="s">
        <v>14</v>
      </c>
      <c r="C26" s="43"/>
      <c r="D26" s="43"/>
      <c r="E26" s="30">
        <v>42</v>
      </c>
      <c r="F26" s="5">
        <f>IF(C24=0,0,(E26/C24)/10)</f>
        <v>4.2168674698795181</v>
      </c>
      <c r="G26" s="37"/>
      <c r="I26" s="44" t="s">
        <v>14</v>
      </c>
      <c r="J26" s="27">
        <v>66.52</v>
      </c>
      <c r="K26" s="7">
        <f>IF(K25=0,0,J26*K25/100)</f>
        <v>4.0577199999999998</v>
      </c>
      <c r="L26" s="37"/>
    </row>
    <row r="27" spans="2:12" x14ac:dyDescent="0.25">
      <c r="B27" s="45" t="s">
        <v>15</v>
      </c>
      <c r="C27" s="48"/>
      <c r="D27" s="48"/>
      <c r="E27" s="28">
        <v>3.53</v>
      </c>
      <c r="F27" s="5">
        <f>IF(C24=0,0,(E27/C24)/10)</f>
        <v>0.35441767068273089</v>
      </c>
      <c r="G27" s="9">
        <f>F27*10</f>
        <v>3.5441767068273089</v>
      </c>
      <c r="I27" s="45" t="s">
        <v>15</v>
      </c>
      <c r="J27" s="27">
        <v>8.1999999999999993</v>
      </c>
      <c r="K27" s="8">
        <f>IF(K25=0,0,J27*K25/100)</f>
        <v>0.50019999999999998</v>
      </c>
      <c r="L27" s="9">
        <f>K27*10</f>
        <v>5.0019999999999998</v>
      </c>
    </row>
    <row r="28" spans="2:12" x14ac:dyDescent="0.25">
      <c r="B28" s="44" t="s">
        <v>16</v>
      </c>
      <c r="C28" s="43"/>
      <c r="D28" s="43"/>
      <c r="E28" s="27">
        <v>0.874</v>
      </c>
      <c r="F28" s="42"/>
      <c r="G28" s="39"/>
      <c r="I28" s="44" t="s">
        <v>16</v>
      </c>
      <c r="J28" s="27">
        <v>0.89200000000000002</v>
      </c>
      <c r="K28" s="38"/>
      <c r="L28" s="39"/>
    </row>
    <row r="29" spans="2:12" ht="18" x14ac:dyDescent="0.25">
      <c r="B29" s="45" t="s">
        <v>17</v>
      </c>
      <c r="C29" s="38"/>
      <c r="D29" s="38"/>
      <c r="E29" s="38"/>
      <c r="F29" s="5">
        <f>IF(C24=0,0,(E28/C24)/10*2.292)</f>
        <v>0.20112530120481925</v>
      </c>
      <c r="G29" s="9">
        <f>F29*10</f>
        <v>2.0112530120481926</v>
      </c>
      <c r="I29" s="45" t="s">
        <v>17</v>
      </c>
      <c r="J29" s="48"/>
      <c r="K29" s="8">
        <f>IF(K25=0,0,J28*K25*2.292/100)</f>
        <v>0.12471230399999998</v>
      </c>
      <c r="L29" s="9">
        <f>K29*10</f>
        <v>1.2471230399999997</v>
      </c>
    </row>
    <row r="30" spans="2:12" x14ac:dyDescent="0.25">
      <c r="B30" s="44" t="s">
        <v>18</v>
      </c>
      <c r="C30" s="48"/>
      <c r="D30" s="48"/>
      <c r="E30" s="28">
        <v>3.36</v>
      </c>
      <c r="F30" s="42"/>
      <c r="G30" s="39"/>
      <c r="I30" s="44" t="s">
        <v>18</v>
      </c>
      <c r="J30" s="27">
        <v>10.98</v>
      </c>
      <c r="K30" s="38"/>
      <c r="L30" s="39"/>
    </row>
    <row r="31" spans="2:12" ht="18" x14ac:dyDescent="0.25">
      <c r="B31" s="45" t="s">
        <v>19</v>
      </c>
      <c r="C31" s="38"/>
      <c r="D31" s="38"/>
      <c r="E31" s="38"/>
      <c r="F31" s="5">
        <f>IF(C24=0,0,(E30/C24)/10*1.204)</f>
        <v>0.40616867469879514</v>
      </c>
      <c r="G31" s="9">
        <f>F31*10</f>
        <v>4.0616867469879514</v>
      </c>
      <c r="I31" s="45" t="s">
        <v>19</v>
      </c>
      <c r="J31" s="48"/>
      <c r="K31" s="8">
        <f>IF(K25=0,0,J30*K25*1.204/100)</f>
        <v>0.80641511999999993</v>
      </c>
      <c r="L31" s="9">
        <f>K31*10</f>
        <v>8.0641511999999995</v>
      </c>
    </row>
    <row r="32" spans="2:12" x14ac:dyDescent="0.25">
      <c r="B32" s="44" t="s">
        <v>20</v>
      </c>
      <c r="C32" s="43"/>
      <c r="D32" s="43"/>
      <c r="E32" s="28"/>
      <c r="F32" s="42"/>
      <c r="G32" s="39"/>
      <c r="I32" s="44" t="s">
        <v>20</v>
      </c>
      <c r="J32" s="27"/>
      <c r="K32" s="38"/>
      <c r="L32" s="39"/>
    </row>
    <row r="33" spans="2:12" x14ac:dyDescent="0.25">
      <c r="B33" s="45" t="s">
        <v>21</v>
      </c>
      <c r="C33" s="38"/>
      <c r="D33" s="38"/>
      <c r="E33" s="38"/>
      <c r="F33" s="5">
        <f>IF(C24=0,0,(E32/C24)/10*1.4)</f>
        <v>0</v>
      </c>
      <c r="G33" s="9">
        <f>F33*10</f>
        <v>0</v>
      </c>
      <c r="I33" s="45" t="s">
        <v>21</v>
      </c>
      <c r="J33" s="48"/>
      <c r="K33" s="8">
        <f>IF(K25=0,0,J32*K25*1.4/100)</f>
        <v>0</v>
      </c>
      <c r="L33" s="9">
        <f>K33*10</f>
        <v>0</v>
      </c>
    </row>
    <row r="34" spans="2:12" x14ac:dyDescent="0.25">
      <c r="B34" s="44" t="s">
        <v>22</v>
      </c>
      <c r="C34" s="43"/>
      <c r="D34" s="43"/>
      <c r="E34" s="28"/>
      <c r="F34" s="42"/>
      <c r="G34" s="39"/>
      <c r="I34" s="44" t="s">
        <v>22</v>
      </c>
      <c r="J34" s="27"/>
      <c r="K34" s="38"/>
      <c r="L34" s="39"/>
    </row>
    <row r="35" spans="2:12" x14ac:dyDescent="0.25">
      <c r="B35" s="45" t="s">
        <v>23</v>
      </c>
      <c r="C35" s="38"/>
      <c r="D35" s="38"/>
      <c r="E35" s="48"/>
      <c r="F35" s="5">
        <f>IF(C24=0,0,(E34/C24)/10*1.66)</f>
        <v>0</v>
      </c>
      <c r="G35" s="9">
        <f>F35*10</f>
        <v>0</v>
      </c>
      <c r="I35" s="45" t="s">
        <v>23</v>
      </c>
      <c r="J35" s="49"/>
      <c r="K35" s="8">
        <f>IF(K25=0,0,J34*K25*1.66/100)</f>
        <v>0</v>
      </c>
      <c r="L35" s="9">
        <f>K35*10</f>
        <v>0</v>
      </c>
    </row>
    <row r="36" spans="2:12" x14ac:dyDescent="0.25">
      <c r="B36" s="45" t="s">
        <v>24</v>
      </c>
      <c r="C36" s="48"/>
      <c r="D36" s="48"/>
      <c r="E36" s="28"/>
      <c r="F36" s="5">
        <f>IF(C24=0,0,(E36/C24)/10)</f>
        <v>0</v>
      </c>
      <c r="G36" s="9">
        <f>F36*10</f>
        <v>0</v>
      </c>
      <c r="I36" s="45" t="s">
        <v>24</v>
      </c>
      <c r="J36" s="27"/>
      <c r="K36" s="8">
        <f>IF(K25=0,0,J36*K25/100)</f>
        <v>0</v>
      </c>
      <c r="L36" s="9">
        <f>K36*10</f>
        <v>0</v>
      </c>
    </row>
    <row r="37" spans="2:12" x14ac:dyDescent="0.25">
      <c r="B37" s="44" t="s">
        <v>25</v>
      </c>
      <c r="C37" s="10"/>
      <c r="D37" s="10"/>
      <c r="E37" s="10">
        <f>E26*0.52</f>
        <v>21.84</v>
      </c>
      <c r="F37" s="13">
        <f>IF(C24=0,0,(E37/C24)/10)</f>
        <v>2.1927710843373491</v>
      </c>
      <c r="G37" s="12">
        <f>F37*10</f>
        <v>21.92771084337349</v>
      </c>
      <c r="I37" s="44" t="s">
        <v>25</v>
      </c>
      <c r="J37" s="10">
        <f>J26*0.52</f>
        <v>34.590400000000002</v>
      </c>
      <c r="K37" s="11">
        <f>IF(K25=0,0,J37*K25/100)</f>
        <v>2.1100143999999998</v>
      </c>
      <c r="L37" s="12">
        <f>K37*10</f>
        <v>21.100144</v>
      </c>
    </row>
    <row r="38" spans="2:12" x14ac:dyDescent="0.25">
      <c r="B38" s="44" t="s">
        <v>34</v>
      </c>
      <c r="C38" s="10"/>
      <c r="D38" s="10"/>
      <c r="E38" s="10">
        <f>IF(E27=0,0,E37/E27)</f>
        <v>6.1869688385269122</v>
      </c>
      <c r="F38" s="10">
        <f>IF(F27=0,0,F37/F27)</f>
        <v>6.1869688385269122</v>
      </c>
      <c r="G38" s="10">
        <f>IF(G27=0,0,G37/G27)</f>
        <v>6.1869688385269113</v>
      </c>
      <c r="I38" s="44" t="s">
        <v>34</v>
      </c>
      <c r="J38" s="10">
        <f>IF(J27=0,"",J37/J27)</f>
        <v>4.2183414634146352</v>
      </c>
      <c r="K38" s="10">
        <f>IF(K27=0,0,K37/K27)</f>
        <v>4.2183414634146343</v>
      </c>
      <c r="L38" s="12">
        <f>IF(L27=0,0,L37/L27)</f>
        <v>4.2183414634146343</v>
      </c>
    </row>
  </sheetData>
  <sheetProtection algorithmName="SHA-512" hashValue="nABbKzqmCaq4OHXUhW/X8g/p+ZusTShTxrmA9DnGLoxlYQSybzM6xYbulKsQ1jOsAfHA+ERSJEIyto6oPkQyOA==" saltValue="raCmVIwL1q03m6hW17OsOg==" spinCount="100000" sheet="1" objects="1" scenarios="1"/>
  <mergeCells count="5">
    <mergeCell ref="C22:G22"/>
    <mergeCell ref="K22:L22"/>
    <mergeCell ref="C3:D3"/>
    <mergeCell ref="E3:F3"/>
    <mergeCell ref="J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výpočty</vt:lpstr>
      <vt:lpstr>příklad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Klír Jan</dc:creator>
  <cp:lastModifiedBy>Klír Jan</cp:lastModifiedBy>
  <dcterms:created xsi:type="dcterms:W3CDTF">2025-02-28T06:22:56Z</dcterms:created>
  <dcterms:modified xsi:type="dcterms:W3CDTF">2025-03-04T15:27:17Z</dcterms:modified>
</cp:coreProperties>
</file>